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185" windowHeight="12015"/>
  </bookViews>
  <sheets>
    <sheet name="North Santiam" sheetId="5" r:id="rId1"/>
    <sheet name="South Santiam" sheetId="6" r:id="rId2"/>
    <sheet name="McKenzie - Counts" sheetId="7" r:id="rId3"/>
    <sheet name="McKenzie - Outplant &amp; Recycling" sheetId="10" r:id="rId4"/>
    <sheet name="Fall Creek" sheetId="8" r:id="rId5"/>
    <sheet name="Middle Fork" sheetId="9" r:id="rId6"/>
  </sheets>
  <calcPr calcId="125725"/>
</workbook>
</file>

<file path=xl/calcChain.xml><?xml version="1.0" encoding="utf-8"?>
<calcChain xmlns="http://schemas.openxmlformats.org/spreadsheetml/2006/main">
  <c r="D40" i="9"/>
  <c r="C40"/>
  <c r="B40"/>
  <c r="L34"/>
  <c r="L32"/>
  <c r="I34"/>
  <c r="I32"/>
  <c r="H32"/>
  <c r="H34" s="1"/>
  <c r="G32"/>
  <c r="G34" s="1"/>
  <c r="D31"/>
  <c r="D33" s="1"/>
  <c r="C31"/>
  <c r="C33" s="1"/>
  <c r="B31"/>
  <c r="B33" s="1"/>
  <c r="C23"/>
  <c r="D23"/>
  <c r="B23"/>
  <c r="I14"/>
  <c r="H14"/>
  <c r="E14"/>
  <c r="B14"/>
  <c r="I16" l="1"/>
  <c r="G14"/>
  <c r="G16" s="1"/>
  <c r="F14"/>
  <c r="D14"/>
  <c r="C14"/>
  <c r="K18" i="8" l="1"/>
  <c r="F15"/>
  <c r="E15"/>
  <c r="K15"/>
  <c r="C15"/>
  <c r="C18" s="1"/>
  <c r="D15"/>
  <c r="D18" s="1"/>
  <c r="G15"/>
  <c r="H15"/>
  <c r="H18" s="1"/>
  <c r="I15"/>
  <c r="J15"/>
  <c r="J18" s="1"/>
  <c r="L15"/>
  <c r="B15"/>
  <c r="B18" s="1"/>
  <c r="F18"/>
  <c r="I18"/>
  <c r="L18"/>
  <c r="E11" i="10"/>
  <c r="F11"/>
  <c r="G11"/>
  <c r="H11"/>
  <c r="I11"/>
  <c r="J11"/>
  <c r="D11"/>
  <c r="D25"/>
  <c r="C25"/>
  <c r="D24"/>
  <c r="C24"/>
  <c r="H27" i="7" l="1"/>
  <c r="G27"/>
  <c r="F27"/>
  <c r="D27"/>
  <c r="E27"/>
  <c r="C27"/>
  <c r="B27"/>
  <c r="D24"/>
  <c r="B24"/>
  <c r="H24" l="1"/>
  <c r="G24"/>
  <c r="C41" l="1"/>
  <c r="D41"/>
  <c r="E41"/>
  <c r="F41"/>
  <c r="G41"/>
  <c r="H41"/>
  <c r="I41"/>
  <c r="J41"/>
  <c r="B41"/>
  <c r="E38"/>
  <c r="C38"/>
  <c r="D38"/>
  <c r="F38"/>
  <c r="G38"/>
  <c r="H38"/>
  <c r="I38"/>
  <c r="J38"/>
  <c r="K38"/>
  <c r="K41" s="1"/>
  <c r="B38"/>
  <c r="K48" l="1"/>
  <c r="J48"/>
  <c r="G48"/>
  <c r="F48"/>
  <c r="C48"/>
  <c r="B48"/>
  <c r="E15"/>
  <c r="H15"/>
  <c r="H13"/>
  <c r="E13"/>
  <c r="C13"/>
  <c r="C15" s="1"/>
  <c r="B13"/>
  <c r="B15" s="1"/>
  <c r="C59" i="6" l="1"/>
  <c r="C56"/>
  <c r="O51"/>
  <c r="O47"/>
  <c r="K57"/>
  <c r="K54"/>
  <c r="C38"/>
  <c r="C40" s="1"/>
  <c r="B38"/>
  <c r="B40" s="1"/>
  <c r="G33"/>
  <c r="F33"/>
  <c r="G31"/>
  <c r="F31"/>
  <c r="G53"/>
  <c r="G48"/>
  <c r="E24"/>
  <c r="C24"/>
  <c r="J19"/>
  <c r="J24" s="1"/>
  <c r="H19"/>
  <c r="H24" s="1"/>
  <c r="E19"/>
  <c r="C19"/>
  <c r="B19"/>
  <c r="B24" s="1"/>
  <c r="K19" l="1"/>
  <c r="K24" s="1"/>
  <c r="I19"/>
  <c r="G19"/>
  <c r="F19"/>
  <c r="F24" s="1"/>
  <c r="D19"/>
  <c r="J38" i="5"/>
  <c r="L38"/>
  <c r="M38"/>
  <c r="K38"/>
  <c r="I38"/>
  <c r="H38"/>
  <c r="F38"/>
  <c r="G38"/>
  <c r="E38"/>
  <c r="D38"/>
  <c r="C38"/>
  <c r="B38"/>
  <c r="L35"/>
  <c r="J35"/>
  <c r="G35"/>
  <c r="D35"/>
  <c r="B35"/>
  <c r="J64"/>
  <c r="J65" s="1"/>
  <c r="H56"/>
  <c r="D55"/>
  <c r="D56" s="1"/>
  <c r="E55"/>
  <c r="E56" s="1"/>
  <c r="F55"/>
  <c r="F56" s="1"/>
  <c r="G55"/>
  <c r="G56" s="1"/>
  <c r="H55"/>
  <c r="C55"/>
  <c r="C56" s="1"/>
  <c r="F20" l="1"/>
  <c r="F23" s="1"/>
  <c r="E20"/>
  <c r="E23" s="1"/>
  <c r="D20"/>
  <c r="D23" s="1"/>
  <c r="C20"/>
  <c r="C23" s="1"/>
  <c r="C68" l="1"/>
  <c r="C72" s="1"/>
  <c r="D68"/>
  <c r="D72" s="1"/>
  <c r="E68"/>
  <c r="E72" s="1"/>
  <c r="F68"/>
  <c r="F72" s="1"/>
  <c r="B68"/>
  <c r="B72" s="1"/>
  <c r="C24" i="7" l="1"/>
  <c r="D13"/>
  <c r="D15" s="1"/>
  <c r="F13"/>
  <c r="F15" s="1"/>
  <c r="G13"/>
  <c r="G15" s="1"/>
  <c r="I13"/>
  <c r="I15" s="1"/>
  <c r="D24" i="6" l="1"/>
  <c r="I24"/>
  <c r="G24"/>
  <c r="D15" i="10" l="1"/>
  <c r="C33" i="8" l="1"/>
  <c r="C36" s="1"/>
  <c r="D33"/>
  <c r="D36" s="1"/>
  <c r="E33"/>
  <c r="E36" s="1"/>
  <c r="F33"/>
  <c r="F36" s="1"/>
  <c r="G33"/>
  <c r="G36" s="1"/>
  <c r="E18"/>
  <c r="G18"/>
  <c r="E15" i="10" l="1"/>
  <c r="F15"/>
  <c r="G15"/>
  <c r="H15"/>
  <c r="I15"/>
  <c r="J15"/>
  <c r="M35" i="5"/>
  <c r="C35"/>
  <c r="E35"/>
  <c r="F35"/>
  <c r="H35"/>
  <c r="I35"/>
  <c r="K35"/>
  <c r="G20" l="1"/>
  <c r="G23" s="1"/>
  <c r="H20"/>
  <c r="B20"/>
  <c r="B23" s="1"/>
  <c r="C9"/>
  <c r="C12" s="1"/>
  <c r="D9"/>
  <c r="D12" s="1"/>
  <c r="E9"/>
  <c r="E12" s="1"/>
  <c r="F9"/>
  <c r="F12" s="1"/>
  <c r="G9"/>
  <c r="G12" s="1"/>
  <c r="H9"/>
  <c r="H12" s="1"/>
  <c r="B9"/>
  <c r="B12" s="1"/>
  <c r="E24" i="7"/>
  <c r="F24"/>
</calcChain>
</file>

<file path=xl/comments1.xml><?xml version="1.0" encoding="utf-8"?>
<comments xmlns="http://schemas.openxmlformats.org/spreadsheetml/2006/main">
  <authors>
    <author>G2ODTAWT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Lower Bennet counts began on 1 April.</t>
        </r>
      </text>
    </comment>
  </commentList>
</comments>
</file>

<file path=xl/comments2.xml><?xml version="1.0" encoding="utf-8"?>
<comments xmlns="http://schemas.openxmlformats.org/spreadsheetml/2006/main">
  <authors>
    <author>G2ODTAWT</author>
  </authors>
  <commentList>
    <comment ref="A15" authorId="0">
      <text>
        <r>
          <rPr>
            <b/>
            <sz val="9"/>
            <color indexed="81"/>
            <rFont val="Tahoma"/>
            <charset val="1"/>
          </rPr>
          <t>G2ODTAWT:</t>
        </r>
        <r>
          <rPr>
            <sz val="9"/>
            <color indexed="81"/>
            <rFont val="Tahoma"/>
            <charset val="1"/>
          </rPr>
          <t xml:space="preserve">
Ladder opened on 30 April.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Cougar AFF was out of service from 27 April to 17 June.</t>
        </r>
      </text>
    </comment>
  </commentList>
</comments>
</file>

<file path=xl/comments3.xml><?xml version="1.0" encoding="utf-8"?>
<comments xmlns="http://schemas.openxmlformats.org/spreadsheetml/2006/main">
  <authors>
    <author>G2ODTAWT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Ladder opened on 18 May.</t>
        </r>
      </text>
    </comment>
  </commentList>
</comments>
</file>

<file path=xl/sharedStrings.xml><?xml version="1.0" encoding="utf-8"?>
<sst xmlns="http://schemas.openxmlformats.org/spreadsheetml/2006/main" count="417" uniqueCount="105">
  <si>
    <t>Lower Bennet</t>
  </si>
  <si>
    <t>Date</t>
  </si>
  <si>
    <t>Upper Bennet</t>
  </si>
  <si>
    <t xml:space="preserve"> 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</si>
  <si>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</si>
  <si>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</si>
  <si>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</si>
  <si>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</si>
  <si>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</si>
  <si>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</si>
  <si>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</si>
  <si>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</si>
  <si>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Fall Creek</t>
  </si>
  <si>
    <t>Location</t>
  </si>
  <si>
    <t>Males</t>
  </si>
  <si>
    <t>Females</t>
  </si>
  <si>
    <t>Jacks</t>
  </si>
  <si>
    <t>Number</t>
  </si>
  <si>
    <t>Marked</t>
  </si>
  <si>
    <t>Non-marked</t>
  </si>
  <si>
    <t>Ch Jack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</si>
  <si>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</si>
  <si>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</si>
  <si>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</si>
  <si>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</si>
  <si>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</si>
  <si>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</si>
  <si>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Dexter</t>
  </si>
  <si>
    <t>Recycled StS Below Foster</t>
  </si>
  <si>
    <t>Site C</t>
  </si>
  <si>
    <t>Bull Trout</t>
  </si>
  <si>
    <t>Spring Chinook</t>
  </si>
  <si>
    <t>Outplants and Recycling</t>
  </si>
  <si>
    <t>Foster Adult Fish Facility</t>
  </si>
  <si>
    <t>Broodstock for South Santiam Hatchery</t>
  </si>
  <si>
    <t>Minto Adult Fish Facility</t>
  </si>
  <si>
    <t>Broodstock for Marion Forks Hatchery</t>
  </si>
  <si>
    <t>Non-marked ChS Above Foster Reservoir</t>
  </si>
  <si>
    <t>StW Above Foster Reservoir</t>
  </si>
  <si>
    <t>Leaburg Dam</t>
  </si>
  <si>
    <t>Broodstock for McKenzie Hatchery</t>
  </si>
  <si>
    <t>Cougar Adult Fish Facility</t>
  </si>
  <si>
    <t>Trap Location</t>
  </si>
  <si>
    <t>Release Location</t>
  </si>
  <si>
    <t>Recycled StS</t>
  </si>
  <si>
    <t>Fall Creek Adult Fish Facility</t>
  </si>
  <si>
    <t>Dexter Adult Fish Facility</t>
  </si>
  <si>
    <t>Marked ChS in North Fork Middle Fork</t>
  </si>
  <si>
    <t>Ch mark Jack</t>
  </si>
  <si>
    <t>Ch non-mark Jack</t>
  </si>
  <si>
    <t>Unmarked Trout</t>
  </si>
  <si>
    <t>River Bend</t>
  </si>
  <si>
    <t>Monthly Totals</t>
  </si>
  <si>
    <t>Monthly Total</t>
  </si>
  <si>
    <t>Broodstock for Willamette Hatchery</t>
  </si>
  <si>
    <t>Trout</t>
  </si>
  <si>
    <t>Fish Above Cougar Reservoir - South Fork McKenzie</t>
  </si>
  <si>
    <t>Rainbow Trout non-mark</t>
  </si>
  <si>
    <t>Cutthroat Trout</t>
  </si>
  <si>
    <t>Fish Above Fall Creek Reservoir</t>
  </si>
  <si>
    <t>Lamprey</t>
  </si>
  <si>
    <t>April Totals</t>
  </si>
  <si>
    <t>Year To Date</t>
  </si>
  <si>
    <t>March Totals</t>
  </si>
  <si>
    <t>Unmarked ChS in Little Fall Creek</t>
  </si>
  <si>
    <t>May Totals</t>
  </si>
  <si>
    <t>Feb Totals</t>
  </si>
  <si>
    <t>April Total</t>
  </si>
  <si>
    <t>Caulkins</t>
  </si>
  <si>
    <t>March Total</t>
  </si>
  <si>
    <t>Feb Total</t>
  </si>
  <si>
    <t>Pleasant Valley</t>
  </si>
  <si>
    <t>Waterloo Bridge</t>
  </si>
  <si>
    <t>Recycled ChS Below Cougar Reservoir - South Fork McKenzie</t>
  </si>
  <si>
    <t xml:space="preserve">Marked Outplants Availible for Above Cougar Reservoir </t>
  </si>
  <si>
    <t>Transferred from Leaburg to McKenzie</t>
  </si>
  <si>
    <t>ChS Above Detroit Reservoir</t>
  </si>
  <si>
    <t>Non-marked ChS and StW in Minto to BC Reach</t>
  </si>
  <si>
    <t>Mar Totals</t>
  </si>
  <si>
    <t>Mehama</t>
  </si>
  <si>
    <t>North Santiam</t>
  </si>
  <si>
    <t>South Santiam</t>
  </si>
  <si>
    <t>Middle Fork</t>
  </si>
  <si>
    <t>Summer Steelhead</t>
  </si>
  <si>
    <t>June 1-6</t>
  </si>
  <si>
    <t>June 7-13</t>
  </si>
  <si>
    <t>June 14-20</t>
  </si>
  <si>
    <t>June 21-30</t>
  </si>
  <si>
    <t>Horn Creek (NS)</t>
  </si>
  <si>
    <t>Dry Creek (NS)</t>
  </si>
  <si>
    <t>Hotsprings (B)</t>
  </si>
  <si>
    <t>Note: (NS) designates North Santiam, (B) designates Breitenbush</t>
  </si>
  <si>
    <t>Gordon Road</t>
  </si>
  <si>
    <t>May Total</t>
  </si>
  <si>
    <t>No recycling this month</t>
  </si>
  <si>
    <t>Ch Recapture</t>
  </si>
  <si>
    <t>June 1-7</t>
  </si>
  <si>
    <t>June 8-14</t>
  </si>
  <si>
    <t>June 15-21</t>
  </si>
  <si>
    <t>June 22-28</t>
  </si>
  <si>
    <t>June 29-30</t>
  </si>
  <si>
    <t>Cougar AFF</t>
  </si>
  <si>
    <t>Hard Rock</t>
  </si>
  <si>
    <t>Forest Glen</t>
  </si>
  <si>
    <t>Marked ChS Above Hills Creek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</si>
</sst>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indexed="6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0" fontId="14" fillId="0" borderId="0"/>
  </cellStyleXfs>
  <cellXfs count="394">
    <xf numFmtId="164" fontId="0" fillId="0" borderId="0" xfId="0"/>
    <xf numFmtId="164" fontId="3" fillId="0" borderId="0" xfId="0" applyFont="1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1" fillId="0" borderId="1" xfId="1" applyFont="1" applyBorder="1" applyAlignment="1">
      <alignment horizontal="center"/>
    </xf>
    <xf numFmtId="164" fontId="0" fillId="0" borderId="1" xfId="0" applyFill="1" applyBorder="1"/>
    <xf numFmtId="1" fontId="0" fillId="0" borderId="1" xfId="0" applyNumberFormat="1" applyBorder="1"/>
    <xf numFmtId="1" fontId="0" fillId="0" borderId="1" xfId="1" applyNumberFormat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4" fillId="0" borderId="0" xfId="0" applyNumberFormat="1" applyFont="1" applyBorder="1"/>
    <xf numFmtId="1" fontId="0" fillId="0" borderId="0" xfId="2" applyNumberFormat="1" applyFont="1" applyBorder="1"/>
    <xf numFmtId="49" fontId="0" fillId="0" borderId="0" xfId="0" applyNumberFormat="1"/>
    <xf numFmtId="164" fontId="0" fillId="0" borderId="1" xfId="0" applyBorder="1" applyAlignment="1">
      <alignment horizontal="center"/>
    </xf>
    <xf numFmtId="164" fontId="0" fillId="0" borderId="0" xfId="1" applyFont="1" applyBorder="1"/>
    <xf numFmtId="164" fontId="7" fillId="0" borderId="0" xfId="0" applyFont="1"/>
    <xf numFmtId="164" fontId="0" fillId="0" borderId="0" xfId="1" applyFont="1" applyBorder="1" applyAlignment="1">
      <alignment horizontal="center"/>
    </xf>
    <xf numFmtId="16" fontId="0" fillId="0" borderId="1" xfId="0" applyNumberFormat="1" applyFont="1" applyFill="1" applyBorder="1" applyAlignment="1">
      <alignment horizontal="right"/>
    </xf>
    <xf numFmtId="16" fontId="0" fillId="0" borderId="0" xfId="0" applyNumberFormat="1" applyBorder="1"/>
    <xf numFmtId="1" fontId="0" fillId="0" borderId="0" xfId="0" applyNumberFormat="1" applyBorder="1"/>
    <xf numFmtId="16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2" borderId="1" xfId="0" applyFont="1" applyFill="1" applyBorder="1"/>
    <xf numFmtId="164" fontId="5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0" fillId="2" borderId="12" xfId="0" applyFill="1" applyBorder="1"/>
    <xf numFmtId="164" fontId="8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6" xfId="2" applyNumberFormat="1" applyFont="1" applyBorder="1" applyAlignment="1">
      <alignment horizontal="center"/>
    </xf>
    <xf numFmtId="1" fontId="0" fillId="0" borderId="20" xfId="2" applyNumberFormat="1" applyFont="1" applyBorder="1" applyAlignment="1">
      <alignment horizontal="center"/>
    </xf>
    <xf numFmtId="1" fontId="0" fillId="0" borderId="21" xfId="2" applyNumberFormat="1" applyFon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15" xfId="2" applyNumberFormat="1" applyFont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" fontId="0" fillId="0" borderId="18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9" fillId="0" borderId="0" xfId="0" applyFont="1"/>
    <xf numFmtId="164" fontId="0" fillId="0" borderId="0" xfId="0" applyFill="1"/>
    <xf numFmtId="164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10" xfId="0" applyBorder="1"/>
    <xf numFmtId="164" fontId="0" fillId="0" borderId="23" xfId="0" applyBorder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0" borderId="14" xfId="0" applyBorder="1"/>
    <xf numFmtId="16" fontId="0" fillId="0" borderId="19" xfId="0" applyNumberFormat="1" applyBorder="1"/>
    <xf numFmtId="164" fontId="0" fillId="2" borderId="15" xfId="0" applyFill="1" applyBorder="1" applyAlignment="1">
      <alignment horizontal="center"/>
    </xf>
    <xf numFmtId="164" fontId="8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0" xfId="0" applyFill="1" applyBorder="1" applyAlignment="1">
      <alignment horizontal="center"/>
    </xf>
    <xf numFmtId="164" fontId="0" fillId="2" borderId="23" xfId="0" applyFill="1" applyBorder="1" applyAlignment="1">
      <alignment horizontal="center"/>
    </xf>
    <xf numFmtId="164" fontId="0" fillId="2" borderId="14" xfId="0" applyFill="1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5" xfId="1" applyFon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5" fillId="0" borderId="11" xfId="1" applyNumberFormat="1" applyFont="1" applyBorder="1" applyAlignment="1">
      <alignment horizontal="center"/>
    </xf>
    <xf numFmtId="164" fontId="0" fillId="8" borderId="1" xfId="0" applyFill="1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8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3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4" fontId="0" fillId="0" borderId="14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24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23" xfId="0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10" fillId="8" borderId="1" xfId="0" applyFont="1" applyFill="1" applyBorder="1" applyAlignment="1">
      <alignment horizontal="center" vertical="center"/>
    </xf>
    <xf numFmtId="164" fontId="7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8" fillId="0" borderId="0" xfId="0" applyFont="1" applyFill="1" applyBorder="1" applyAlignment="1"/>
    <xf numFmtId="164" fontId="0" fillId="0" borderId="23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2" borderId="11" xfId="0" applyFill="1" applyBorder="1"/>
    <xf numFmtId="16" fontId="0" fillId="0" borderId="37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" fontId="10" fillId="0" borderId="39" xfId="0" applyNumberFormat="1" applyFont="1" applyBorder="1" applyAlignment="1">
      <alignment horizontal="center"/>
    </xf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" fontId="10" fillId="0" borderId="10" xfId="0" applyNumberFormat="1" applyFont="1" applyBorder="1"/>
    <xf numFmtId="1" fontId="10" fillId="0" borderId="23" xfId="0" applyNumberFormat="1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16" fontId="10" fillId="0" borderId="11" xfId="0" applyNumberFormat="1" applyFont="1" applyBorder="1"/>
    <xf numFmtId="1" fontId="10" fillId="0" borderId="15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5" fillId="2" borderId="15" xfId="0" applyFont="1" applyFill="1" applyBorder="1" applyAlignment="1">
      <alignment horizontal="center"/>
    </xf>
    <xf numFmtId="1" fontId="5" fillId="0" borderId="15" xfId="0" applyNumberFormat="1" applyFont="1" applyFill="1" applyBorder="1" applyAlignment="1">
      <alignment horizontal="center"/>
    </xf>
    <xf numFmtId="164" fontId="0" fillId="0" borderId="19" xfId="0" applyFill="1" applyBorder="1" applyAlignment="1">
      <alignment horizontal="left"/>
    </xf>
    <xf numFmtId="1" fontId="5" fillId="0" borderId="20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8" fillId="0" borderId="10" xfId="1" applyFont="1" applyBorder="1" applyAlignment="1"/>
    <xf numFmtId="164" fontId="8" fillId="0" borderId="23" xfId="1" applyFont="1" applyBorder="1" applyAlignment="1"/>
    <xf numFmtId="164" fontId="8" fillId="0" borderId="14" xfId="1" applyFont="1" applyBorder="1" applyAlignment="1"/>
    <xf numFmtId="16" fontId="10" fillId="0" borderId="22" xfId="0" applyNumberFormat="1" applyFont="1" applyBorder="1" applyAlignment="1">
      <alignment horizontal="left"/>
    </xf>
    <xf numFmtId="164" fontId="10" fillId="2" borderId="6" xfId="0" applyFont="1" applyFill="1" applyBorder="1"/>
    <xf numFmtId="164" fontId="10" fillId="0" borderId="16" xfId="0" applyFont="1" applyBorder="1"/>
    <xf numFmtId="164" fontId="10" fillId="2" borderId="17" xfId="0" applyFont="1" applyFill="1" applyBorder="1"/>
    <xf numFmtId="164" fontId="10" fillId="0" borderId="11" xfId="0" applyFont="1" applyBorder="1"/>
    <xf numFmtId="164" fontId="10" fillId="2" borderId="1" xfId="0" applyFont="1" applyFill="1" applyBorder="1"/>
    <xf numFmtId="164" fontId="10" fillId="0" borderId="22" xfId="0" applyFont="1" applyBorder="1"/>
    <xf numFmtId="1" fontId="10" fillId="0" borderId="39" xfId="0" applyNumberFormat="1" applyFont="1" applyFill="1" applyBorder="1" applyAlignment="1">
      <alignment horizontal="center"/>
    </xf>
    <xf numFmtId="1" fontId="10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10" fillId="0" borderId="10" xfId="0" applyNumberFormat="1" applyFont="1" applyBorder="1" applyAlignment="1">
      <alignment horizontal="left"/>
    </xf>
    <xf numFmtId="164" fontId="10" fillId="2" borderId="23" xfId="0" applyFont="1" applyFill="1" applyBorder="1"/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" fontId="10" fillId="0" borderId="16" xfId="0" applyNumberFormat="1" applyFont="1" applyFill="1" applyBorder="1" applyAlignment="1">
      <alignment horizontal="left"/>
    </xf>
    <xf numFmtId="1" fontId="10" fillId="0" borderId="17" xfId="0" applyNumberFormat="1" applyFont="1" applyFill="1" applyBorder="1" applyAlignment="1">
      <alignment horizontal="center"/>
    </xf>
    <xf numFmtId="1" fontId="10" fillId="0" borderId="35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 applyBorder="1" applyAlignment="1"/>
    <xf numFmtId="164" fontId="10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10" fillId="0" borderId="34" xfId="0" applyNumberFormat="1" applyFont="1" applyFill="1" applyBorder="1" applyAlignment="1">
      <alignment horizontal="left"/>
    </xf>
    <xf numFmtId="1" fontId="10" fillId="0" borderId="36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164" fontId="10" fillId="0" borderId="34" xfId="0" applyFont="1" applyBorder="1"/>
    <xf numFmtId="1" fontId="0" fillId="0" borderId="15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5" fillId="2" borderId="15" xfId="0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left"/>
    </xf>
    <xf numFmtId="1" fontId="0" fillId="0" borderId="0" xfId="2" applyNumberFormat="1" applyFont="1" applyBorder="1" applyAlignment="1">
      <alignment horizontal="center"/>
    </xf>
    <xf numFmtId="1" fontId="10" fillId="0" borderId="18" xfId="0" applyNumberFormat="1" applyFont="1" applyFill="1" applyBorder="1" applyAlignment="1">
      <alignment horizontal="center"/>
    </xf>
    <xf numFmtId="1" fontId="10" fillId="0" borderId="17" xfId="2" applyNumberFormat="1" applyFont="1" applyBorder="1" applyAlignment="1">
      <alignment horizontal="center"/>
    </xf>
    <xf numFmtId="1" fontId="10" fillId="0" borderId="18" xfId="2" applyNumberFormat="1" applyFont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2" borderId="39" xfId="1" applyFont="1" applyFill="1" applyBorder="1" applyAlignment="1">
      <alignment horizontal="center"/>
    </xf>
    <xf numFmtId="164" fontId="8" fillId="0" borderId="25" xfId="1" applyFont="1" applyBorder="1" applyAlignment="1">
      <alignment horizontal="center"/>
    </xf>
    <xf numFmtId="164" fontId="0" fillId="0" borderId="11" xfId="1" applyFont="1" applyFill="1" applyBorder="1" applyAlignment="1">
      <alignment horizontal="center"/>
    </xf>
    <xf numFmtId="164" fontId="7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" fontId="0" fillId="0" borderId="20" xfId="0" applyNumberFormat="1" applyFont="1" applyBorder="1" applyAlignment="1">
      <alignment horizontal="center"/>
    </xf>
    <xf numFmtId="1" fontId="0" fillId="0" borderId="21" xfId="0" applyNumberFormat="1" applyFont="1" applyBorder="1" applyAlignment="1">
      <alignment horizontal="center"/>
    </xf>
    <xf numFmtId="164" fontId="0" fillId="0" borderId="19" xfId="0" applyBorder="1" applyAlignment="1">
      <alignment horizontal="left"/>
    </xf>
    <xf numFmtId="164" fontId="10" fillId="0" borderId="34" xfId="0" applyFont="1" applyBorder="1" applyAlignment="1">
      <alignment horizontal="left"/>
    </xf>
    <xf numFmtId="164" fontId="10" fillId="0" borderId="10" xfId="0" applyFont="1" applyBorder="1"/>
    <xf numFmtId="16" fontId="5" fillId="0" borderId="19" xfId="0" applyNumberFormat="1" applyFont="1" applyBorder="1"/>
    <xf numFmtId="1" fontId="0" fillId="2" borderId="20" xfId="0" applyNumberFormat="1" applyFill="1" applyBorder="1" applyAlignment="1">
      <alignment horizontal="center"/>
    </xf>
    <xf numFmtId="1" fontId="10" fillId="2" borderId="35" xfId="0" applyNumberFormat="1" applyFont="1" applyFill="1" applyBorder="1" applyAlignment="1">
      <alignment horizontal="center"/>
    </xf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center"/>
    </xf>
    <xf numFmtId="1" fontId="0" fillId="0" borderId="0" xfId="0" applyNumberFormat="1"/>
    <xf numFmtId="164" fontId="5" fillId="0" borderId="25" xfId="0" applyNumberFormat="1" applyFont="1" applyFill="1" applyBorder="1" applyAlignment="1">
      <alignment horizontal="center"/>
    </xf>
    <xf numFmtId="0" fontId="5" fillId="0" borderId="1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0" fillId="0" borderId="35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0" fillId="0" borderId="34" xfId="0" applyFont="1" applyFill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64" fontId="8" fillId="0" borderId="0" xfId="0" applyFont="1"/>
    <xf numFmtId="1" fontId="0" fillId="2" borderId="20" xfId="0" applyNumberFormat="1" applyFill="1" applyBorder="1"/>
    <xf numFmtId="1" fontId="10" fillId="2" borderId="35" xfId="0" applyNumberFormat="1" applyFont="1" applyFill="1" applyBorder="1"/>
    <xf numFmtId="164" fontId="5" fillId="0" borderId="5" xfId="0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64" fontId="5" fillId="0" borderId="1" xfId="0" applyFont="1" applyBorder="1" applyAlignment="1">
      <alignment horizontal="center"/>
    </xf>
    <xf numFmtId="16" fontId="5" fillId="0" borderId="11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164" fontId="5" fillId="0" borderId="27" xfId="0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10" fillId="0" borderId="1" xfId="2" applyNumberFormat="1" applyFont="1" applyBorder="1" applyAlignment="1">
      <alignment horizontal="center"/>
    </xf>
    <xf numFmtId="164" fontId="10" fillId="0" borderId="12" xfId="0" applyNumberFormat="1" applyFont="1" applyBorder="1"/>
    <xf numFmtId="1" fontId="10" fillId="0" borderId="13" xfId="2" applyNumberFormat="1" applyFont="1" applyBorder="1" applyAlignment="1">
      <alignment horizontal="center"/>
    </xf>
    <xf numFmtId="1" fontId="10" fillId="0" borderId="24" xfId="2" applyNumberFormat="1" applyFont="1" applyBorder="1" applyAlignment="1">
      <alignment horizontal="center"/>
    </xf>
    <xf numFmtId="1" fontId="10" fillId="0" borderId="15" xfId="2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6" fontId="10" fillId="0" borderId="22" xfId="0" applyNumberFormat="1" applyFont="1" applyBorder="1"/>
    <xf numFmtId="164" fontId="0" fillId="0" borderId="2" xfId="0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1" fillId="0" borderId="15" xfId="1" applyFont="1" applyBorder="1" applyAlignment="1">
      <alignment horizontal="center"/>
    </xf>
    <xf numFmtId="164" fontId="8" fillId="0" borderId="10" xfId="1" applyFont="1" applyBorder="1" applyAlignment="1">
      <alignment horizontal="center"/>
    </xf>
    <xf numFmtId="164" fontId="8" fillId="0" borderId="23" xfId="1" applyFont="1" applyBorder="1" applyAlignment="1">
      <alignment horizontal="center"/>
    </xf>
    <xf numFmtId="164" fontId="8" fillId="0" borderId="14" xfId="1" applyFont="1" applyBorder="1" applyAlignment="1">
      <alignment horizontal="center"/>
    </xf>
    <xf numFmtId="164" fontId="6" fillId="4" borderId="7" xfId="0" applyFont="1" applyFill="1" applyBorder="1" applyAlignment="1">
      <alignment horizontal="center"/>
    </xf>
    <xf numFmtId="164" fontId="6" fillId="4" borderId="8" xfId="0" applyFont="1" applyFill="1" applyBorder="1" applyAlignment="1">
      <alignment horizontal="center"/>
    </xf>
    <xf numFmtId="164" fontId="6" fillId="4" borderId="9" xfId="0" applyFont="1" applyFill="1" applyBorder="1" applyAlignment="1">
      <alignment horizontal="center"/>
    </xf>
    <xf numFmtId="164" fontId="8" fillId="0" borderId="0" xfId="1" applyFont="1" applyBorder="1" applyAlignment="1">
      <alignment horizontal="center"/>
    </xf>
    <xf numFmtId="164" fontId="8" fillId="0" borderId="10" xfId="0" applyFont="1" applyFill="1" applyBorder="1" applyAlignment="1">
      <alignment horizontal="center"/>
    </xf>
    <xf numFmtId="164" fontId="8" fillId="0" borderId="23" xfId="0" applyFont="1" applyFill="1" applyBorder="1" applyAlignment="1">
      <alignment horizontal="center"/>
    </xf>
    <xf numFmtId="164" fontId="8" fillId="0" borderId="14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8" fillId="0" borderId="2" xfId="0" applyFont="1" applyFill="1" applyBorder="1" applyAlignment="1">
      <alignment horizontal="center"/>
    </xf>
    <xf numFmtId="164" fontId="8" fillId="0" borderId="4" xfId="0" applyFont="1" applyFill="1" applyBorder="1" applyAlignment="1">
      <alignment horizontal="center"/>
    </xf>
    <xf numFmtId="164" fontId="8" fillId="0" borderId="3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26" xfId="0" applyFill="1" applyBorder="1" applyAlignment="1">
      <alignment horizontal="center"/>
    </xf>
    <xf numFmtId="164" fontId="8" fillId="0" borderId="29" xfId="0" applyFont="1" applyBorder="1" applyAlignment="1">
      <alignment horizontal="center"/>
    </xf>
    <xf numFmtId="164" fontId="8" fillId="0" borderId="30" xfId="0" applyFont="1" applyBorder="1" applyAlignment="1">
      <alignment horizontal="center"/>
    </xf>
    <xf numFmtId="164" fontId="8" fillId="0" borderId="31" xfId="0" applyFont="1" applyBorder="1" applyAlignment="1">
      <alignment horizontal="center"/>
    </xf>
    <xf numFmtId="164" fontId="6" fillId="5" borderId="7" xfId="0" applyFont="1" applyFill="1" applyBorder="1" applyAlignment="1">
      <alignment horizontal="center"/>
    </xf>
    <xf numFmtId="164" fontId="6" fillId="5" borderId="8" xfId="0" applyFont="1" applyFill="1" applyBorder="1" applyAlignment="1">
      <alignment horizontal="center"/>
    </xf>
    <xf numFmtId="164" fontId="6" fillId="5" borderId="9" xfId="0" applyFont="1" applyFill="1" applyBorder="1" applyAlignment="1">
      <alignment horizontal="center"/>
    </xf>
    <xf numFmtId="164" fontId="8" fillId="0" borderId="29" xfId="0" applyFont="1" applyFill="1" applyBorder="1" applyAlignment="1">
      <alignment horizontal="center"/>
    </xf>
    <xf numFmtId="164" fontId="8" fillId="0" borderId="30" xfId="0" applyFont="1" applyFill="1" applyBorder="1" applyAlignment="1">
      <alignment horizontal="center"/>
    </xf>
    <xf numFmtId="164" fontId="8" fillId="0" borderId="31" xfId="0" applyFont="1" applyFill="1" applyBorder="1" applyAlignment="1">
      <alignment horizontal="center"/>
    </xf>
    <xf numFmtId="164" fontId="8" fillId="0" borderId="29" xfId="1" applyFont="1" applyBorder="1" applyAlignment="1">
      <alignment horizontal="center"/>
    </xf>
    <xf numFmtId="164" fontId="8" fillId="0" borderId="30" xfId="1" applyFont="1" applyBorder="1" applyAlignment="1">
      <alignment horizontal="center"/>
    </xf>
    <xf numFmtId="164" fontId="8" fillId="0" borderId="31" xfId="1" applyFont="1" applyBorder="1" applyAlignment="1">
      <alignment horizontal="center"/>
    </xf>
    <xf numFmtId="164" fontId="6" fillId="3" borderId="7" xfId="0" applyFont="1" applyFill="1" applyBorder="1" applyAlignment="1">
      <alignment horizontal="center"/>
    </xf>
    <xf numFmtId="164" fontId="6" fillId="3" borderId="8" xfId="0" applyFont="1" applyFill="1" applyBorder="1" applyAlignment="1">
      <alignment horizontal="center"/>
    </xf>
    <xf numFmtId="164" fontId="6" fillId="3" borderId="9" xfId="0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8" fillId="0" borderId="2" xfId="0" applyFont="1" applyBorder="1" applyAlignment="1">
      <alignment horizontal="center"/>
    </xf>
    <xf numFmtId="164" fontId="8" fillId="0" borderId="4" xfId="0" applyFont="1" applyBorder="1" applyAlignment="1">
      <alignment horizontal="center"/>
    </xf>
    <xf numFmtId="164" fontId="8" fillId="0" borderId="3" xfId="0" applyFont="1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6" fillId="6" borderId="7" xfId="0" applyFont="1" applyFill="1" applyBorder="1" applyAlignment="1">
      <alignment horizontal="center"/>
    </xf>
    <xf numFmtId="164" fontId="6" fillId="6" borderId="8" xfId="0" applyFont="1" applyFill="1" applyBorder="1" applyAlignment="1">
      <alignment horizontal="center"/>
    </xf>
    <xf numFmtId="164" fontId="6" fillId="6" borderId="9" xfId="0" applyFont="1" applyFill="1" applyBorder="1" applyAlignment="1">
      <alignment horizontal="center"/>
    </xf>
    <xf numFmtId="164" fontId="1" fillId="0" borderId="25" xfId="1" applyFont="1" applyBorder="1" applyAlignment="1">
      <alignment horizontal="center"/>
    </xf>
    <xf numFmtId="164" fontId="1" fillId="0" borderId="3" xfId="1" applyFont="1" applyBorder="1" applyAlignment="1">
      <alignment horizontal="center"/>
    </xf>
    <xf numFmtId="164" fontId="8" fillId="0" borderId="32" xfId="1" applyFont="1" applyBorder="1" applyAlignment="1">
      <alignment horizontal="center"/>
    </xf>
    <xf numFmtId="164" fontId="6" fillId="7" borderId="7" xfId="0" applyFont="1" applyFill="1" applyBorder="1" applyAlignment="1">
      <alignment horizontal="center"/>
    </xf>
    <xf numFmtId="164" fontId="6" fillId="7" borderId="8" xfId="0" applyFont="1" applyFill="1" applyBorder="1" applyAlignment="1">
      <alignment horizontal="center"/>
    </xf>
    <xf numFmtId="164" fontId="6" fillId="7" borderId="9" xfId="0" applyFont="1" applyFill="1" applyBorder="1" applyAlignment="1">
      <alignment horizontal="center"/>
    </xf>
    <xf numFmtId="1" fontId="0" fillId="0" borderId="38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10" fillId="0" borderId="14" xfId="0" applyNumberFormat="1" applyFont="1" applyFill="1" applyBorder="1" applyAlignment="1">
      <alignment horizontal="center"/>
    </xf>
    <xf numFmtId="1" fontId="5" fillId="0" borderId="35" xfId="0" applyNumberFormat="1" applyFont="1" applyFill="1" applyBorder="1" applyAlignment="1">
      <alignment horizontal="center"/>
    </xf>
    <xf numFmtId="1" fontId="5" fillId="0" borderId="36" xfId="0" applyNumberFormat="1" applyFont="1" applyFill="1" applyBorder="1" applyAlignment="1">
      <alignment horizontal="center"/>
    </xf>
    <xf numFmtId="16" fontId="0" fillId="0" borderId="34" xfId="0" applyNumberFormat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4" fontId="0" fillId="0" borderId="0" xfId="0" applyFill="1" applyBorder="1" applyAlignment="1">
      <alignment horizontal="left"/>
    </xf>
    <xf numFmtId="164" fontId="1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center"/>
    </xf>
    <xf numFmtId="164" fontId="0" fillId="0" borderId="12" xfId="0" applyFill="1" applyBorder="1" applyAlignment="1">
      <alignment horizontal="left"/>
    </xf>
    <xf numFmtId="1" fontId="5" fillId="0" borderId="13" xfId="0" applyNumberFormat="1" applyFont="1" applyFill="1" applyBorder="1" applyAlignment="1">
      <alignment horizontal="center"/>
    </xf>
    <xf numFmtId="1" fontId="5" fillId="0" borderId="24" xfId="0" applyNumberFormat="1" applyFont="1" applyFill="1" applyBorder="1" applyAlignment="1">
      <alignment horizontal="center"/>
    </xf>
    <xf numFmtId="164" fontId="10" fillId="0" borderId="16" xfId="0" applyFont="1" applyFill="1" applyBorder="1" applyAlignment="1">
      <alignment horizontal="left"/>
    </xf>
    <xf numFmtId="164" fontId="10" fillId="0" borderId="10" xfId="0" applyFont="1" applyFill="1" applyBorder="1" applyAlignment="1">
      <alignment horizontal="left"/>
    </xf>
    <xf numFmtId="1" fontId="10" fillId="0" borderId="23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6" fontId="10" fillId="0" borderId="11" xfId="0" applyNumberFormat="1" applyFont="1" applyBorder="1" applyAlignment="1">
      <alignment horizontal="left"/>
    </xf>
    <xf numFmtId="164" fontId="0" fillId="0" borderId="37" xfId="1" applyFont="1" applyFill="1" applyBorder="1"/>
    <xf numFmtId="164" fontId="10" fillId="2" borderId="33" xfId="0" applyFont="1" applyFill="1" applyBorder="1"/>
    <xf numFmtId="164" fontId="0" fillId="0" borderId="17" xfId="0" applyFill="1" applyBorder="1"/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10" fillId="0" borderId="0" xfId="0" applyFont="1" applyBorder="1"/>
    <xf numFmtId="164" fontId="10" fillId="0" borderId="0" xfId="0" applyFont="1" applyFill="1" applyBorder="1"/>
    <xf numFmtId="1" fontId="0" fillId="0" borderId="36" xfId="0" applyNumberFormat="1" applyBorder="1" applyAlignment="1">
      <alignment horizontal="center"/>
    </xf>
    <xf numFmtId="164" fontId="0" fillId="0" borderId="12" xfId="0" applyBorder="1"/>
    <xf numFmtId="1" fontId="0" fillId="0" borderId="28" xfId="0" applyNumberFormat="1" applyFont="1" applyFill="1" applyBorder="1" applyAlignment="1">
      <alignment horizontal="center"/>
    </xf>
    <xf numFmtId="16" fontId="5" fillId="0" borderId="11" xfId="0" applyNumberFormat="1" applyFont="1" applyFill="1" applyBorder="1" applyAlignment="1">
      <alignment horizontal="left"/>
    </xf>
    <xf numFmtId="16" fontId="5" fillId="0" borderId="34" xfId="0" applyNumberFormat="1" applyFont="1" applyFill="1" applyBorder="1" applyAlignment="1">
      <alignment horizontal="left"/>
    </xf>
    <xf numFmtId="164" fontId="5" fillId="0" borderId="16" xfId="0" applyFont="1" applyBorder="1" applyAlignment="1">
      <alignment horizontal="left"/>
    </xf>
    <xf numFmtId="1" fontId="5" fillId="0" borderId="17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164" fontId="5" fillId="0" borderId="34" xfId="0" applyFont="1" applyBorder="1" applyAlignment="1">
      <alignment horizontal="left"/>
    </xf>
    <xf numFmtId="1" fontId="5" fillId="0" borderId="35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64" fontId="0" fillId="0" borderId="40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164" fontId="10" fillId="0" borderId="37" xfId="0" applyFont="1" applyBorder="1"/>
    <xf numFmtId="1" fontId="10" fillId="0" borderId="38" xfId="0" applyNumberFormat="1" applyFont="1" applyBorder="1" applyAlignment="1">
      <alignment horizontal="center"/>
    </xf>
    <xf numFmtId="1" fontId="0" fillId="0" borderId="15" xfId="2" applyNumberFormat="1" applyFont="1" applyFill="1" applyBorder="1" applyAlignment="1">
      <alignment horizontal="center"/>
    </xf>
    <xf numFmtId="1" fontId="10" fillId="0" borderId="23" xfId="2" applyNumberFormat="1" applyFont="1" applyBorder="1" applyAlignment="1">
      <alignment horizontal="center"/>
    </xf>
    <xf numFmtId="1" fontId="10" fillId="0" borderId="14" xfId="2" applyNumberFormat="1" applyFont="1" applyBorder="1" applyAlignment="1">
      <alignment horizontal="center"/>
    </xf>
    <xf numFmtId="4" fontId="0" fillId="0" borderId="0" xfId="0" applyNumberFormat="1"/>
    <xf numFmtId="164" fontId="5" fillId="0" borderId="11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19" xfId="0" applyNumberFormat="1" applyFont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10" fillId="0" borderId="10" xfId="1" applyFont="1" applyBorder="1" applyAlignment="1">
      <alignment horizontal="left"/>
    </xf>
    <xf numFmtId="1" fontId="10" fillId="0" borderId="23" xfId="1" applyNumberFormat="1" applyFont="1" applyBorder="1" applyAlignment="1">
      <alignment horizontal="center"/>
    </xf>
    <xf numFmtId="1" fontId="10" fillId="0" borderId="14" xfId="1" applyNumberFormat="1" applyFont="1" applyBorder="1" applyAlignment="1">
      <alignment horizontal="center"/>
    </xf>
    <xf numFmtId="1" fontId="10" fillId="0" borderId="1" xfId="1" applyNumberFormat="1" applyFont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5" xfId="1" applyFont="1" applyBorder="1" applyAlignment="1">
      <alignment horizontal="center"/>
    </xf>
    <xf numFmtId="164" fontId="0" fillId="2" borderId="35" xfId="0" applyFill="1" applyBorder="1"/>
    <xf numFmtId="1" fontId="10" fillId="0" borderId="18" xfId="1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164" fontId="0" fillId="0" borderId="40" xfId="0" applyNumberFormat="1" applyFont="1" applyFill="1" applyBorder="1" applyAlignment="1">
      <alignment horizontal="center"/>
    </xf>
    <xf numFmtId="1" fontId="10" fillId="0" borderId="15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64" fontId="0" fillId="8" borderId="13" xfId="0" applyFill="1" applyBorder="1"/>
    <xf numFmtId="164" fontId="10" fillId="0" borderId="10" xfId="1" applyFont="1" applyFill="1" applyBorder="1"/>
    <xf numFmtId="164" fontId="10" fillId="8" borderId="17" xfId="0" applyFont="1" applyFill="1" applyBorder="1" applyAlignment="1">
      <alignment horizontal="center" vertical="center"/>
    </xf>
    <xf numFmtId="164" fontId="10" fillId="8" borderId="23" xfId="0" applyFont="1" applyFill="1" applyBorder="1"/>
    <xf numFmtId="1" fontId="1" fillId="0" borderId="5" xfId="1" applyNumberFormat="1" applyFont="1" applyFill="1" applyBorder="1" applyAlignment="1">
      <alignment horizontal="center"/>
    </xf>
    <xf numFmtId="164" fontId="10" fillId="0" borderId="22" xfId="1" applyFont="1" applyFill="1" applyBorder="1" applyAlignment="1">
      <alignment horizontal="left"/>
    </xf>
    <xf numFmtId="164" fontId="0" fillId="0" borderId="34" xfId="0" applyBorder="1" applyAlignment="1">
      <alignment horizontal="center"/>
    </xf>
    <xf numFmtId="1" fontId="1" fillId="0" borderId="35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10" fillId="0" borderId="10" xfId="0" applyNumberFormat="1" applyFont="1" applyFill="1" applyBorder="1" applyAlignment="1">
      <alignment horizontal="left"/>
    </xf>
    <xf numFmtId="164" fontId="8" fillId="0" borderId="10" xfId="0" applyFont="1" applyBorder="1" applyAlignment="1">
      <alignment horizontal="center"/>
    </xf>
    <xf numFmtId="164" fontId="8" fillId="0" borderId="14" xfId="0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4" fontId="0" fillId="0" borderId="37" xfId="1" applyFont="1" applyFill="1" applyBorder="1" applyAlignment="1">
      <alignment horizontal="left"/>
    </xf>
    <xf numFmtId="164" fontId="6" fillId="0" borderId="0" xfId="0" applyFont="1" applyFill="1" applyBorder="1" applyAlignment="1"/>
  </cellXfs>
  <cellStyles count="4">
    <cellStyle name="Comma" xfId="2" builtinId="3"/>
    <cellStyle name="Normal" xfId="0" builtinId="0"/>
    <cellStyle name="Normal 2" xfId="1"/>
    <cellStyle name="Normal_Sheet1" xfId="3"/>
  </cellStyles>
  <dxfs count="0"/>
  <tableStyles count="0" defaultTableStyle="TableStyleMedium9" defaultPivotStyle="PivotStyleLight16"/>
  <colors>
    <mruColors>
      <color rgb="FFFFFFAB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workbookViewId="0">
      <selection activeCell="J12" sqref="J12"/>
    </sheetView>
  </sheetViews>
  <sheetFormatPr defaultRowHeight="15"/>
  <cols>
    <col min="1" max="1" width="14" customWidth="1"/>
    <col min="2" max="2" width="16.28515625" customWidth="1"/>
    <col min="3" max="4" width="15.7109375" customWidth="1"/>
    <col min="5" max="5" width="12.42578125" customWidth="1"/>
    <col min="6" max="6" width="11" customWidth="1"/>
    <col min="7" max="7" width="13" customWidth="1"/>
    <col min="8" max="8" width="14.28515625" customWidth="1"/>
    <col min="9" max="9" width="10.140625" customWidth="1"/>
    <col min="10" max="10" width="10.5703125" customWidth="1"/>
    <col min="11" max="11" width="7.42578125" customWidth="1"/>
    <col min="13" max="13" width="11.140625" customWidth="1"/>
    <col min="15" max="15" width="4.28515625" customWidth="1"/>
    <col min="17" max="17" width="12.85546875" customWidth="1"/>
  </cols>
  <sheetData>
    <row r="1" spans="1:18" ht="29.25" thickBot="1">
      <c r="A1" s="245" t="s">
        <v>80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7"/>
    </row>
    <row r="2" spans="1:18" ht="18.75">
      <c r="A2" s="1"/>
    </row>
    <row r="3" spans="1:18" ht="16.5" thickBot="1">
      <c r="A3" s="18" t="s">
        <v>0</v>
      </c>
    </row>
    <row r="4" spans="1:18">
      <c r="A4" s="98" t="s">
        <v>1</v>
      </c>
      <c r="B4" s="92" t="s">
        <v>23</v>
      </c>
      <c r="C4" s="92" t="s">
        <v>24</v>
      </c>
      <c r="D4" s="92" t="s">
        <v>20</v>
      </c>
      <c r="E4" s="92" t="s">
        <v>21</v>
      </c>
      <c r="F4" s="92" t="s">
        <v>22</v>
      </c>
      <c r="G4" s="92" t="s">
        <v>4</v>
      </c>
      <c r="H4" s="99" t="s">
        <v>5</v>
      </c>
    </row>
    <row r="5" spans="1:18">
      <c r="A5" s="200" t="s">
        <v>84</v>
      </c>
      <c r="B5" s="195">
        <v>45</v>
      </c>
      <c r="C5" s="195">
        <v>12</v>
      </c>
      <c r="D5" s="195">
        <v>2</v>
      </c>
      <c r="E5" s="195">
        <v>14</v>
      </c>
      <c r="F5" s="196">
        <v>0</v>
      </c>
      <c r="G5" s="11">
        <v>0</v>
      </c>
      <c r="H5" s="41">
        <v>0</v>
      </c>
    </row>
    <row r="6" spans="1:18">
      <c r="A6" s="201" t="s">
        <v>85</v>
      </c>
      <c r="B6" s="195">
        <v>254</v>
      </c>
      <c r="C6" s="195">
        <v>36</v>
      </c>
      <c r="D6" s="195">
        <v>6</v>
      </c>
      <c r="E6" s="195">
        <v>34</v>
      </c>
      <c r="F6" s="197">
        <v>0</v>
      </c>
      <c r="G6" s="38">
        <v>0</v>
      </c>
      <c r="H6" s="42">
        <v>0</v>
      </c>
    </row>
    <row r="7" spans="1:18">
      <c r="A7" s="201" t="s">
        <v>86</v>
      </c>
      <c r="B7" s="195">
        <v>104</v>
      </c>
      <c r="C7" s="195">
        <v>17</v>
      </c>
      <c r="D7" s="195">
        <v>5</v>
      </c>
      <c r="E7" s="195">
        <v>12</v>
      </c>
      <c r="F7" s="196">
        <v>0</v>
      </c>
      <c r="G7" s="37">
        <v>0</v>
      </c>
      <c r="H7" s="42">
        <v>0</v>
      </c>
    </row>
    <row r="8" spans="1:18" ht="15.75" thickBot="1">
      <c r="A8" s="201" t="s">
        <v>87</v>
      </c>
      <c r="B8" s="195">
        <v>115</v>
      </c>
      <c r="C8" s="195">
        <v>15</v>
      </c>
      <c r="D8" s="195">
        <v>4</v>
      </c>
      <c r="E8" s="195">
        <v>25</v>
      </c>
      <c r="F8" s="198">
        <v>0</v>
      </c>
      <c r="G8" s="43">
        <v>0</v>
      </c>
      <c r="H8" s="44">
        <v>0</v>
      </c>
    </row>
    <row r="9" spans="1:18" ht="15.75" thickBot="1">
      <c r="A9" s="63" t="s">
        <v>52</v>
      </c>
      <c r="B9" s="39">
        <f>SUM(B5:B8)</f>
        <v>518</v>
      </c>
      <c r="C9" s="39">
        <f t="shared" ref="C9:H9" si="0">SUM(C5:C8)</f>
        <v>80</v>
      </c>
      <c r="D9" s="39">
        <f t="shared" si="0"/>
        <v>17</v>
      </c>
      <c r="E9" s="39">
        <f t="shared" si="0"/>
        <v>85</v>
      </c>
      <c r="F9" s="39">
        <f t="shared" si="0"/>
        <v>0</v>
      </c>
      <c r="G9" s="39">
        <f t="shared" si="0"/>
        <v>0</v>
      </c>
      <c r="H9" s="40">
        <f t="shared" si="0"/>
        <v>0</v>
      </c>
    </row>
    <row r="10" spans="1:18">
      <c r="A10" s="231" t="s">
        <v>65</v>
      </c>
      <c r="B10" s="232">
        <v>180</v>
      </c>
      <c r="C10" s="232">
        <v>28</v>
      </c>
      <c r="D10" s="232">
        <v>9</v>
      </c>
      <c r="E10" s="232">
        <v>58</v>
      </c>
      <c r="F10" s="232">
        <v>13</v>
      </c>
      <c r="G10" s="232">
        <v>0</v>
      </c>
      <c r="H10" s="233">
        <v>0</v>
      </c>
    </row>
    <row r="11" spans="1:18">
      <c r="A11" s="126" t="s">
        <v>61</v>
      </c>
      <c r="B11" s="230">
        <v>8</v>
      </c>
      <c r="C11" s="230">
        <v>0</v>
      </c>
      <c r="D11" s="230">
        <v>0</v>
      </c>
      <c r="E11" s="230">
        <v>7</v>
      </c>
      <c r="F11" s="230">
        <v>35</v>
      </c>
      <c r="G11" s="230">
        <v>0</v>
      </c>
      <c r="H11" s="234">
        <v>0</v>
      </c>
    </row>
    <row r="12" spans="1:18" ht="15.75" thickBot="1">
      <c r="A12" s="120" t="s">
        <v>62</v>
      </c>
      <c r="B12" s="174">
        <f>SUM(B9:B11)</f>
        <v>706</v>
      </c>
      <c r="C12" s="174">
        <f t="shared" ref="C12:H12" si="1">SUM(C9:C11)</f>
        <v>108</v>
      </c>
      <c r="D12" s="174">
        <f t="shared" si="1"/>
        <v>26</v>
      </c>
      <c r="E12" s="174">
        <f t="shared" si="1"/>
        <v>150</v>
      </c>
      <c r="F12" s="174">
        <f t="shared" si="1"/>
        <v>48</v>
      </c>
      <c r="G12" s="174">
        <f t="shared" si="1"/>
        <v>0</v>
      </c>
      <c r="H12" s="175">
        <f t="shared" si="1"/>
        <v>0</v>
      </c>
    </row>
    <row r="14" spans="1:18" ht="16.5" thickBot="1">
      <c r="A14" s="18" t="s">
        <v>2</v>
      </c>
      <c r="B14" t="s">
        <v>3</v>
      </c>
    </row>
    <row r="15" spans="1:18">
      <c r="A15" s="69" t="s">
        <v>1</v>
      </c>
      <c r="B15" s="70" t="s">
        <v>23</v>
      </c>
      <c r="C15" s="70" t="s">
        <v>24</v>
      </c>
      <c r="D15" s="70" t="s">
        <v>20</v>
      </c>
      <c r="E15" s="70" t="s">
        <v>21</v>
      </c>
      <c r="F15" s="70" t="s">
        <v>22</v>
      </c>
      <c r="G15" s="70" t="s">
        <v>4</v>
      </c>
      <c r="H15" s="71" t="s">
        <v>5</v>
      </c>
    </row>
    <row r="16" spans="1:18">
      <c r="A16" s="200" t="s">
        <v>84</v>
      </c>
      <c r="B16" s="202">
        <v>507</v>
      </c>
      <c r="C16" s="202">
        <v>67</v>
      </c>
      <c r="D16" s="202">
        <v>7</v>
      </c>
      <c r="E16" s="202">
        <v>42</v>
      </c>
      <c r="F16" s="196">
        <v>0</v>
      </c>
      <c r="G16" s="203">
        <v>6</v>
      </c>
      <c r="H16" s="193">
        <v>0</v>
      </c>
    </row>
    <row r="17" spans="1:13">
      <c r="A17" s="201" t="s">
        <v>85</v>
      </c>
      <c r="B17" s="202">
        <v>856</v>
      </c>
      <c r="C17" s="202">
        <v>94</v>
      </c>
      <c r="D17" s="202">
        <v>6</v>
      </c>
      <c r="E17" s="202">
        <v>58</v>
      </c>
      <c r="F17" s="196">
        <v>1</v>
      </c>
      <c r="G17" s="203">
        <v>35</v>
      </c>
      <c r="H17" s="193">
        <v>0</v>
      </c>
      <c r="J17" s="199"/>
    </row>
    <row r="18" spans="1:13">
      <c r="A18" s="201" t="s">
        <v>86</v>
      </c>
      <c r="B18" s="202">
        <v>172</v>
      </c>
      <c r="C18" s="202">
        <v>29</v>
      </c>
      <c r="D18" s="202">
        <v>1</v>
      </c>
      <c r="E18" s="202">
        <v>27</v>
      </c>
      <c r="F18" s="196">
        <v>0</v>
      </c>
      <c r="G18" s="203">
        <v>14</v>
      </c>
      <c r="H18" s="193">
        <v>0</v>
      </c>
    </row>
    <row r="19" spans="1:13" ht="15.75" thickBot="1">
      <c r="A19" s="201" t="s">
        <v>87</v>
      </c>
      <c r="B19" s="202">
        <v>99</v>
      </c>
      <c r="C19" s="202">
        <v>9</v>
      </c>
      <c r="D19" s="202">
        <v>1</v>
      </c>
      <c r="E19" s="202">
        <v>24</v>
      </c>
      <c r="F19" s="198">
        <v>0</v>
      </c>
      <c r="G19" s="203">
        <v>16</v>
      </c>
      <c r="H19" s="204">
        <v>0</v>
      </c>
    </row>
    <row r="20" spans="1:13" ht="15.75" thickBot="1">
      <c r="A20" s="63" t="s">
        <v>52</v>
      </c>
      <c r="B20" s="39">
        <f>SUM(B16:B19)</f>
        <v>1634</v>
      </c>
      <c r="C20" s="39">
        <f>SUM(C16:C19)</f>
        <v>199</v>
      </c>
      <c r="D20" s="39">
        <f>SUM(D16:D19)</f>
        <v>15</v>
      </c>
      <c r="E20" s="39">
        <f>SUM(E16:E19)</f>
        <v>151</v>
      </c>
      <c r="F20" s="39">
        <f>SUM(F16:F19)</f>
        <v>1</v>
      </c>
      <c r="G20" s="39">
        <f t="shared" ref="G20:H20" si="2">SUM(G16:G19)</f>
        <v>71</v>
      </c>
      <c r="H20" s="40">
        <f t="shared" si="2"/>
        <v>0</v>
      </c>
    </row>
    <row r="21" spans="1:13">
      <c r="A21" s="231" t="s">
        <v>65</v>
      </c>
      <c r="B21" s="232">
        <v>3787</v>
      </c>
      <c r="C21" s="232">
        <v>513</v>
      </c>
      <c r="D21" s="232">
        <v>27</v>
      </c>
      <c r="E21" s="232">
        <v>192</v>
      </c>
      <c r="F21" s="232">
        <v>49</v>
      </c>
      <c r="G21" s="232">
        <v>22</v>
      </c>
      <c r="H21" s="233">
        <v>0</v>
      </c>
    </row>
    <row r="22" spans="1:13">
      <c r="A22" s="126" t="s">
        <v>61</v>
      </c>
      <c r="B22" s="230">
        <v>220</v>
      </c>
      <c r="C22" s="230">
        <v>55</v>
      </c>
      <c r="D22" s="230">
        <v>0</v>
      </c>
      <c r="E22" s="230">
        <v>15</v>
      </c>
      <c r="F22" s="230">
        <v>133</v>
      </c>
      <c r="G22" s="230">
        <v>8</v>
      </c>
      <c r="H22" s="234">
        <v>0</v>
      </c>
    </row>
    <row r="23" spans="1:13" ht="15.75" thickBot="1">
      <c r="A23" s="120" t="s">
        <v>62</v>
      </c>
      <c r="B23" s="174">
        <f>SUM(B20:B22)+4</f>
        <v>5645</v>
      </c>
      <c r="C23" s="174">
        <f>SUM(C20:C22)</f>
        <v>767</v>
      </c>
      <c r="D23" s="174">
        <f>SUM(D20:D22)</f>
        <v>42</v>
      </c>
      <c r="E23" s="174">
        <f>SUM(E20:E22)+11</f>
        <v>369</v>
      </c>
      <c r="F23" s="174">
        <f>SUM(F20:F22)+598</f>
        <v>781</v>
      </c>
      <c r="G23" s="174">
        <f>SUM(G20:G22)+3</f>
        <v>104</v>
      </c>
      <c r="H23" s="175">
        <v>1</v>
      </c>
    </row>
    <row r="24" spans="1:13">
      <c r="A24" s="13"/>
      <c r="B24" s="14"/>
      <c r="C24" s="14"/>
      <c r="D24" s="14"/>
      <c r="E24" s="14"/>
      <c r="F24" s="14"/>
      <c r="G24" s="14"/>
      <c r="H24" s="14"/>
    </row>
    <row r="25" spans="1:13" ht="16.5" thickBot="1">
      <c r="A25" s="108" t="s">
        <v>35</v>
      </c>
    </row>
    <row r="26" spans="1:13">
      <c r="A26" s="100" t="s">
        <v>1</v>
      </c>
      <c r="B26" s="252" t="s">
        <v>23</v>
      </c>
      <c r="C26" s="252"/>
      <c r="D26" s="252"/>
      <c r="E26" s="252" t="s">
        <v>24</v>
      </c>
      <c r="F26" s="252"/>
      <c r="G26" s="252"/>
      <c r="H26" s="53" t="s">
        <v>21</v>
      </c>
      <c r="I26" s="252" t="s">
        <v>22</v>
      </c>
      <c r="J26" s="252"/>
      <c r="K26" s="53" t="s">
        <v>5</v>
      </c>
      <c r="L26" s="53" t="s">
        <v>55</v>
      </c>
      <c r="M26" s="91" t="s">
        <v>4</v>
      </c>
    </row>
    <row r="27" spans="1:13">
      <c r="A27" s="93"/>
      <c r="B27" s="61" t="s">
        <v>6</v>
      </c>
      <c r="C27" s="61" t="s">
        <v>7</v>
      </c>
      <c r="D27" s="61" t="s">
        <v>8</v>
      </c>
      <c r="E27" s="61" t="s">
        <v>6</v>
      </c>
      <c r="F27" s="61" t="s">
        <v>7</v>
      </c>
      <c r="G27" s="61" t="s">
        <v>8</v>
      </c>
      <c r="H27" s="61"/>
      <c r="I27" s="61" t="s">
        <v>6</v>
      </c>
      <c r="J27" s="61" t="s">
        <v>7</v>
      </c>
      <c r="K27" s="61"/>
      <c r="L27" s="61"/>
      <c r="M27" s="64"/>
    </row>
    <row r="28" spans="1:13">
      <c r="A28" s="96">
        <v>42156</v>
      </c>
      <c r="B28" s="11">
        <v>30</v>
      </c>
      <c r="C28" s="11">
        <v>43</v>
      </c>
      <c r="D28" s="11">
        <v>1</v>
      </c>
      <c r="E28" s="11">
        <v>8</v>
      </c>
      <c r="F28" s="11">
        <v>8</v>
      </c>
      <c r="G28" s="11">
        <v>0</v>
      </c>
      <c r="H28" s="11">
        <v>13</v>
      </c>
      <c r="I28" s="11">
        <v>0</v>
      </c>
      <c r="J28" s="11">
        <v>0</v>
      </c>
      <c r="K28" s="11">
        <v>0</v>
      </c>
      <c r="L28" s="11">
        <v>2</v>
      </c>
      <c r="M28" s="45">
        <v>0</v>
      </c>
    </row>
    <row r="29" spans="1:13">
      <c r="A29" s="96">
        <v>42163</v>
      </c>
      <c r="B29" s="11">
        <v>61</v>
      </c>
      <c r="C29" s="11">
        <v>80</v>
      </c>
      <c r="D29" s="11">
        <v>0</v>
      </c>
      <c r="E29" s="11">
        <v>9</v>
      </c>
      <c r="F29" s="11">
        <v>11</v>
      </c>
      <c r="G29" s="11">
        <v>0</v>
      </c>
      <c r="H29" s="11">
        <v>41</v>
      </c>
      <c r="I29" s="11">
        <v>1</v>
      </c>
      <c r="J29" s="11">
        <v>0</v>
      </c>
      <c r="K29" s="11">
        <v>0</v>
      </c>
      <c r="L29" s="11">
        <v>3</v>
      </c>
      <c r="M29" s="45">
        <v>0</v>
      </c>
    </row>
    <row r="30" spans="1:13">
      <c r="A30" s="96">
        <v>42167</v>
      </c>
      <c r="B30" s="11">
        <v>87</v>
      </c>
      <c r="C30" s="11">
        <v>115</v>
      </c>
      <c r="D30" s="11">
        <v>1</v>
      </c>
      <c r="E30" s="11">
        <v>13</v>
      </c>
      <c r="F30" s="11">
        <v>19</v>
      </c>
      <c r="G30" s="11">
        <v>0</v>
      </c>
      <c r="H30" s="11">
        <v>24</v>
      </c>
      <c r="I30" s="11">
        <v>1</v>
      </c>
      <c r="J30" s="11">
        <v>0</v>
      </c>
      <c r="K30" s="11">
        <v>0</v>
      </c>
      <c r="L30" s="11">
        <v>1</v>
      </c>
      <c r="M30" s="45">
        <v>0</v>
      </c>
    </row>
    <row r="31" spans="1:13">
      <c r="A31" s="96">
        <v>42171</v>
      </c>
      <c r="B31" s="11">
        <v>51</v>
      </c>
      <c r="C31" s="11">
        <v>63</v>
      </c>
      <c r="D31" s="11">
        <v>3</v>
      </c>
      <c r="E31" s="11">
        <v>9</v>
      </c>
      <c r="F31" s="11">
        <v>15</v>
      </c>
      <c r="G31" s="11">
        <v>0</v>
      </c>
      <c r="H31" s="11">
        <v>21</v>
      </c>
      <c r="I31" s="11">
        <v>0</v>
      </c>
      <c r="J31" s="11">
        <v>0</v>
      </c>
      <c r="K31" s="11">
        <v>0</v>
      </c>
      <c r="L31" s="11">
        <v>3</v>
      </c>
      <c r="M31" s="45">
        <v>0</v>
      </c>
    </row>
    <row r="32" spans="1:13">
      <c r="A32" s="96">
        <v>42178</v>
      </c>
      <c r="B32" s="11">
        <v>77</v>
      </c>
      <c r="C32" s="11">
        <v>82</v>
      </c>
      <c r="D32" s="11">
        <v>1</v>
      </c>
      <c r="E32" s="11">
        <v>11</v>
      </c>
      <c r="F32" s="11">
        <v>8</v>
      </c>
      <c r="G32" s="11">
        <v>1</v>
      </c>
      <c r="H32" s="11">
        <v>24</v>
      </c>
      <c r="I32" s="11">
        <v>0</v>
      </c>
      <c r="J32" s="11">
        <v>0</v>
      </c>
      <c r="K32" s="11">
        <v>0</v>
      </c>
      <c r="L32" s="11">
        <v>1</v>
      </c>
      <c r="M32" s="45">
        <v>0</v>
      </c>
    </row>
    <row r="33" spans="1:16">
      <c r="A33" s="96">
        <v>42180</v>
      </c>
      <c r="B33" s="11">
        <v>47</v>
      </c>
      <c r="C33" s="11">
        <v>53</v>
      </c>
      <c r="D33" s="11">
        <v>1</v>
      </c>
      <c r="E33" s="11">
        <v>7</v>
      </c>
      <c r="F33" s="11">
        <v>5</v>
      </c>
      <c r="G33" s="11">
        <v>0</v>
      </c>
      <c r="H33" s="11">
        <v>15</v>
      </c>
      <c r="I33" s="11">
        <v>0</v>
      </c>
      <c r="J33" s="11">
        <v>0</v>
      </c>
      <c r="K33" s="11">
        <v>0</v>
      </c>
      <c r="L33" s="11">
        <v>1</v>
      </c>
      <c r="M33" s="45">
        <v>0</v>
      </c>
    </row>
    <row r="34" spans="1:16" ht="15.75" thickBot="1">
      <c r="A34" s="96">
        <v>42184</v>
      </c>
      <c r="B34" s="11">
        <v>88</v>
      </c>
      <c r="C34" s="11">
        <v>111</v>
      </c>
      <c r="D34" s="11">
        <v>2</v>
      </c>
      <c r="E34" s="11">
        <v>16</v>
      </c>
      <c r="F34" s="11">
        <v>19</v>
      </c>
      <c r="G34" s="11">
        <v>0</v>
      </c>
      <c r="H34" s="11">
        <v>11</v>
      </c>
      <c r="I34" s="11">
        <v>0</v>
      </c>
      <c r="J34" s="11">
        <v>0</v>
      </c>
      <c r="K34" s="11">
        <v>0</v>
      </c>
      <c r="L34" s="11">
        <v>2</v>
      </c>
      <c r="M34" s="45">
        <v>0</v>
      </c>
    </row>
    <row r="35" spans="1:16" ht="15.75" thickBot="1">
      <c r="A35" s="227" t="s">
        <v>52</v>
      </c>
      <c r="B35" s="228">
        <f t="shared" ref="B35:M35" si="3">SUM(B28:B34)</f>
        <v>441</v>
      </c>
      <c r="C35" s="228">
        <f t="shared" si="3"/>
        <v>547</v>
      </c>
      <c r="D35" s="228">
        <f t="shared" si="3"/>
        <v>9</v>
      </c>
      <c r="E35" s="228">
        <f t="shared" si="3"/>
        <v>73</v>
      </c>
      <c r="F35" s="228">
        <f t="shared" si="3"/>
        <v>85</v>
      </c>
      <c r="G35" s="228">
        <f t="shared" si="3"/>
        <v>1</v>
      </c>
      <c r="H35" s="228">
        <f t="shared" si="3"/>
        <v>149</v>
      </c>
      <c r="I35" s="228">
        <f t="shared" si="3"/>
        <v>2</v>
      </c>
      <c r="J35" s="228">
        <f t="shared" si="3"/>
        <v>0</v>
      </c>
      <c r="K35" s="228">
        <f t="shared" si="3"/>
        <v>0</v>
      </c>
      <c r="L35" s="228">
        <f t="shared" si="3"/>
        <v>13</v>
      </c>
      <c r="M35" s="229">
        <f t="shared" si="3"/>
        <v>0</v>
      </c>
    </row>
    <row r="36" spans="1:16">
      <c r="A36" s="123" t="s">
        <v>65</v>
      </c>
      <c r="B36" s="124">
        <v>84</v>
      </c>
      <c r="C36" s="124">
        <v>118</v>
      </c>
      <c r="D36" s="124">
        <v>1</v>
      </c>
      <c r="E36" s="124">
        <v>28</v>
      </c>
      <c r="F36" s="124">
        <v>33</v>
      </c>
      <c r="G36" s="124">
        <v>0</v>
      </c>
      <c r="H36" s="124">
        <v>22</v>
      </c>
      <c r="I36" s="124">
        <v>21</v>
      </c>
      <c r="J36" s="124">
        <v>22</v>
      </c>
      <c r="K36" s="124">
        <v>0</v>
      </c>
      <c r="L36" s="124">
        <v>28</v>
      </c>
      <c r="M36" s="125">
        <v>0</v>
      </c>
    </row>
    <row r="37" spans="1:16">
      <c r="A37" s="126" t="s">
        <v>61</v>
      </c>
      <c r="B37" s="102">
        <v>0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3</v>
      </c>
      <c r="I37" s="102">
        <v>36</v>
      </c>
      <c r="J37" s="102">
        <v>37</v>
      </c>
      <c r="K37" s="102">
        <v>0</v>
      </c>
      <c r="L37" s="102">
        <v>6</v>
      </c>
      <c r="M37" s="127">
        <v>0</v>
      </c>
    </row>
    <row r="38" spans="1:16" ht="15.75" thickBot="1">
      <c r="A38" s="120" t="s">
        <v>62</v>
      </c>
      <c r="B38" s="121">
        <f t="shared" ref="B38:G38" si="4">SUM(B35:B37)</f>
        <v>525</v>
      </c>
      <c r="C38" s="121">
        <f t="shared" si="4"/>
        <v>665</v>
      </c>
      <c r="D38" s="121">
        <f t="shared" si="4"/>
        <v>10</v>
      </c>
      <c r="E38" s="121">
        <f t="shared" si="4"/>
        <v>101</v>
      </c>
      <c r="F38" s="121">
        <f t="shared" si="4"/>
        <v>118</v>
      </c>
      <c r="G38" s="121">
        <f t="shared" si="4"/>
        <v>1</v>
      </c>
      <c r="H38" s="121">
        <f>SUM(H35:H37)+20</f>
        <v>194</v>
      </c>
      <c r="I38" s="121">
        <f>SUM(I35:I37)+20</f>
        <v>79</v>
      </c>
      <c r="J38" s="121">
        <f>SUM(J35:J37)+48</f>
        <v>107</v>
      </c>
      <c r="K38" s="121">
        <f>SUM(K35:K37)</f>
        <v>0</v>
      </c>
      <c r="L38" s="121">
        <f>SUM(L35:L37)+28</f>
        <v>75</v>
      </c>
      <c r="M38" s="122">
        <f>SUM(M35:M37)</f>
        <v>0</v>
      </c>
    </row>
    <row r="39" spans="1:16">
      <c r="F39" s="35"/>
    </row>
    <row r="40" spans="1:16" ht="15.75">
      <c r="A40" s="108" t="s">
        <v>36</v>
      </c>
    </row>
    <row r="41" spans="1:16">
      <c r="A41" s="253" t="s">
        <v>31</v>
      </c>
      <c r="B41" s="254"/>
      <c r="C41" s="255"/>
      <c r="E41" s="15"/>
    </row>
    <row r="42" spans="1:16">
      <c r="A42" s="26" t="s">
        <v>9</v>
      </c>
      <c r="B42" s="27" t="s">
        <v>6</v>
      </c>
      <c r="C42" s="27" t="s">
        <v>7</v>
      </c>
      <c r="L42" s="248"/>
      <c r="M42" s="248"/>
      <c r="N42" s="248"/>
      <c r="O42" s="248"/>
      <c r="P42" s="248"/>
    </row>
    <row r="43" spans="1:16">
      <c r="A43" s="20"/>
      <c r="B43" s="12"/>
      <c r="C43" s="12"/>
      <c r="L43" s="17"/>
      <c r="M43" s="19"/>
      <c r="N43" s="19"/>
      <c r="O43" s="19"/>
      <c r="P43" s="19"/>
    </row>
    <row r="45" spans="1:16" ht="16.5" thickBot="1">
      <c r="A45" s="108" t="s">
        <v>32</v>
      </c>
    </row>
    <row r="46" spans="1:16">
      <c r="A46" s="249" t="s">
        <v>76</v>
      </c>
      <c r="B46" s="250"/>
      <c r="C46" s="250"/>
      <c r="D46" s="250"/>
      <c r="E46" s="250"/>
      <c r="F46" s="250"/>
      <c r="G46" s="250"/>
      <c r="H46" s="251"/>
    </row>
    <row r="47" spans="1:16">
      <c r="A47" s="181" t="s">
        <v>1</v>
      </c>
      <c r="B47" s="178" t="s">
        <v>13</v>
      </c>
      <c r="C47" s="238" t="s">
        <v>23</v>
      </c>
      <c r="D47" s="239"/>
      <c r="E47" s="256"/>
      <c r="F47" s="238" t="s">
        <v>24</v>
      </c>
      <c r="G47" s="239"/>
      <c r="H47" s="257"/>
    </row>
    <row r="48" spans="1:16" ht="15.75">
      <c r="A48" s="182"/>
      <c r="B48" s="61"/>
      <c r="C48" s="61" t="s">
        <v>6</v>
      </c>
      <c r="D48" s="61" t="s">
        <v>7</v>
      </c>
      <c r="E48" s="61" t="s">
        <v>8</v>
      </c>
      <c r="F48" s="61" t="s">
        <v>6</v>
      </c>
      <c r="G48" s="61" t="s">
        <v>7</v>
      </c>
      <c r="H48" s="64" t="s">
        <v>8</v>
      </c>
    </row>
    <row r="49" spans="1:10">
      <c r="A49" s="207">
        <v>42167</v>
      </c>
      <c r="B49" s="208" t="s">
        <v>88</v>
      </c>
      <c r="C49" s="211">
        <v>0</v>
      </c>
      <c r="D49" s="211">
        <v>0</v>
      </c>
      <c r="E49" s="211">
        <v>0</v>
      </c>
      <c r="F49" s="209">
        <v>11</v>
      </c>
      <c r="G49" s="209">
        <v>18</v>
      </c>
      <c r="H49" s="210">
        <v>0</v>
      </c>
    </row>
    <row r="50" spans="1:10">
      <c r="A50" s="207">
        <v>42171</v>
      </c>
      <c r="B50" s="208" t="s">
        <v>90</v>
      </c>
      <c r="C50" s="211">
        <v>59</v>
      </c>
      <c r="D50" s="211">
        <v>78</v>
      </c>
      <c r="E50" s="211">
        <v>0</v>
      </c>
      <c r="F50" s="209">
        <v>0</v>
      </c>
      <c r="G50" s="209">
        <v>0</v>
      </c>
      <c r="H50" s="210">
        <v>0</v>
      </c>
    </row>
    <row r="51" spans="1:10">
      <c r="A51" s="183">
        <v>42178</v>
      </c>
      <c r="B51" s="208" t="s">
        <v>88</v>
      </c>
      <c r="C51" s="211">
        <v>0</v>
      </c>
      <c r="D51" s="211">
        <v>0</v>
      </c>
      <c r="E51" s="211">
        <v>0</v>
      </c>
      <c r="F51" s="211">
        <v>11</v>
      </c>
      <c r="G51" s="211">
        <v>8</v>
      </c>
      <c r="H51" s="213">
        <v>0</v>
      </c>
    </row>
    <row r="52" spans="1:10">
      <c r="A52" s="183">
        <v>42179</v>
      </c>
      <c r="B52" s="208" t="s">
        <v>90</v>
      </c>
      <c r="C52" s="211">
        <v>62</v>
      </c>
      <c r="D52" s="211">
        <v>75</v>
      </c>
      <c r="E52" s="211">
        <v>0</v>
      </c>
      <c r="F52" s="211">
        <v>0</v>
      </c>
      <c r="G52" s="211">
        <v>0</v>
      </c>
      <c r="H52" s="213">
        <v>0</v>
      </c>
    </row>
    <row r="53" spans="1:10">
      <c r="A53" s="183">
        <v>42180</v>
      </c>
      <c r="B53" s="208" t="s">
        <v>88</v>
      </c>
      <c r="C53" s="211">
        <v>0</v>
      </c>
      <c r="D53" s="211">
        <v>0</v>
      </c>
      <c r="E53" s="211">
        <v>0</v>
      </c>
      <c r="F53" s="211">
        <v>7</v>
      </c>
      <c r="G53" s="211">
        <v>5</v>
      </c>
      <c r="H53" s="213">
        <v>0</v>
      </c>
    </row>
    <row r="54" spans="1:10" ht="15.75" thickBot="1">
      <c r="A54" s="214">
        <v>42185</v>
      </c>
      <c r="B54" s="215" t="s">
        <v>89</v>
      </c>
      <c r="C54" s="216">
        <v>0</v>
      </c>
      <c r="D54" s="216">
        <v>0</v>
      </c>
      <c r="E54" s="211">
        <v>0</v>
      </c>
      <c r="F54" s="216">
        <v>16</v>
      </c>
      <c r="G54" s="216">
        <v>19</v>
      </c>
      <c r="H54" s="217">
        <v>0</v>
      </c>
    </row>
    <row r="55" spans="1:10" ht="15.75" thickBot="1">
      <c r="A55" s="186" t="s">
        <v>52</v>
      </c>
      <c r="B55" s="219"/>
      <c r="C55" s="105">
        <f>SUM(C49:C54)</f>
        <v>121</v>
      </c>
      <c r="D55" s="105">
        <f t="shared" ref="D55:H55" si="5">SUM(D49:D54)</f>
        <v>153</v>
      </c>
      <c r="E55" s="105">
        <f t="shared" si="5"/>
        <v>0</v>
      </c>
      <c r="F55" s="105">
        <f t="shared" si="5"/>
        <v>45</v>
      </c>
      <c r="G55" s="105">
        <f t="shared" si="5"/>
        <v>50</v>
      </c>
      <c r="H55" s="72">
        <f t="shared" si="5"/>
        <v>0</v>
      </c>
      <c r="I55" s="22"/>
      <c r="J55" s="22"/>
    </row>
    <row r="56" spans="1:10" ht="15.75" thickBot="1">
      <c r="A56" s="187" t="s">
        <v>62</v>
      </c>
      <c r="B56" s="220"/>
      <c r="C56" s="212">
        <f>SUM(C55)</f>
        <v>121</v>
      </c>
      <c r="D56" s="212">
        <f t="shared" ref="D56:H56" si="6">SUM(D55)</f>
        <v>153</v>
      </c>
      <c r="E56" s="212">
        <f t="shared" si="6"/>
        <v>0</v>
      </c>
      <c r="F56" s="212">
        <f t="shared" si="6"/>
        <v>45</v>
      </c>
      <c r="G56" s="212">
        <f t="shared" si="6"/>
        <v>50</v>
      </c>
      <c r="H56" s="212">
        <f t="shared" si="6"/>
        <v>0</v>
      </c>
      <c r="I56" s="22"/>
      <c r="J56" s="22"/>
    </row>
    <row r="57" spans="1:10">
      <c r="A57" s="218" t="s">
        <v>91</v>
      </c>
    </row>
    <row r="58" spans="1:10" ht="15.75" thickBot="1"/>
    <row r="59" spans="1:10">
      <c r="A59" s="242" t="s">
        <v>77</v>
      </c>
      <c r="B59" s="243"/>
      <c r="C59" s="243"/>
      <c r="D59" s="243"/>
      <c r="E59" s="243"/>
      <c r="F59" s="244"/>
      <c r="G59" s="65"/>
      <c r="H59" s="249" t="s">
        <v>25</v>
      </c>
      <c r="I59" s="250"/>
      <c r="J59" s="251"/>
    </row>
    <row r="60" spans="1:10">
      <c r="A60" s="180"/>
      <c r="B60" s="238" t="s">
        <v>24</v>
      </c>
      <c r="C60" s="239"/>
      <c r="D60" s="239"/>
      <c r="E60" s="240" t="s">
        <v>22</v>
      </c>
      <c r="F60" s="241"/>
      <c r="G60" s="65"/>
      <c r="H60" s="66" t="s">
        <v>1</v>
      </c>
      <c r="I60" s="28" t="s">
        <v>13</v>
      </c>
      <c r="J60" s="67" t="s">
        <v>17</v>
      </c>
    </row>
    <row r="61" spans="1:10">
      <c r="A61" s="66" t="s">
        <v>1</v>
      </c>
      <c r="B61" s="61" t="s">
        <v>6</v>
      </c>
      <c r="C61" s="61" t="s">
        <v>7</v>
      </c>
      <c r="D61" s="61" t="s">
        <v>8</v>
      </c>
      <c r="E61" s="29" t="s">
        <v>15</v>
      </c>
      <c r="F61" s="179" t="s">
        <v>14</v>
      </c>
      <c r="H61" s="224">
        <v>42164</v>
      </c>
      <c r="I61" s="223" t="s">
        <v>79</v>
      </c>
      <c r="J61" s="225">
        <v>59</v>
      </c>
    </row>
    <row r="62" spans="1:10">
      <c r="A62" s="96">
        <v>42156</v>
      </c>
      <c r="B62" s="205">
        <v>8</v>
      </c>
      <c r="C62" s="205">
        <v>8</v>
      </c>
      <c r="D62" s="206">
        <v>0</v>
      </c>
      <c r="E62" s="12">
        <v>0</v>
      </c>
      <c r="F62" s="167">
        <v>0</v>
      </c>
      <c r="H62" s="224">
        <v>42173</v>
      </c>
      <c r="I62" s="223" t="s">
        <v>79</v>
      </c>
      <c r="J62" s="225">
        <v>45</v>
      </c>
    </row>
    <row r="63" spans="1:10" ht="15.75" thickBot="1">
      <c r="A63" s="96">
        <v>42158</v>
      </c>
      <c r="B63" s="205">
        <v>1</v>
      </c>
      <c r="C63" s="205">
        <v>0</v>
      </c>
      <c r="D63" s="206">
        <v>0</v>
      </c>
      <c r="E63" s="12">
        <v>0</v>
      </c>
      <c r="F63" s="167">
        <v>0</v>
      </c>
      <c r="H63" s="226">
        <v>42181</v>
      </c>
      <c r="I63" s="221" t="s">
        <v>79</v>
      </c>
      <c r="J63" s="222">
        <v>39</v>
      </c>
    </row>
    <row r="64" spans="1:10" ht="15.75" thickBot="1">
      <c r="A64" s="96">
        <v>42163</v>
      </c>
      <c r="B64" s="205">
        <v>8</v>
      </c>
      <c r="C64" s="205">
        <v>11</v>
      </c>
      <c r="D64" s="206">
        <v>0</v>
      </c>
      <c r="E64" s="12">
        <v>1</v>
      </c>
      <c r="F64" s="167">
        <v>0</v>
      </c>
      <c r="H64" s="189" t="s">
        <v>53</v>
      </c>
      <c r="I64" s="190"/>
      <c r="J64" s="60">
        <f>SUM(J61:J63)</f>
        <v>143</v>
      </c>
    </row>
    <row r="65" spans="1:11" ht="15.75" thickBot="1">
      <c r="A65" s="96">
        <v>42167</v>
      </c>
      <c r="B65" s="205">
        <v>2</v>
      </c>
      <c r="C65" s="205">
        <v>1</v>
      </c>
      <c r="D65" s="206">
        <v>0</v>
      </c>
      <c r="E65" s="12">
        <v>1</v>
      </c>
      <c r="F65" s="167">
        <v>0</v>
      </c>
      <c r="H65" s="166" t="s">
        <v>62</v>
      </c>
      <c r="I65" s="191"/>
      <c r="J65" s="163">
        <f>SUM(J64)</f>
        <v>143</v>
      </c>
    </row>
    <row r="66" spans="1:11">
      <c r="A66" s="96">
        <v>42172</v>
      </c>
      <c r="B66" s="205">
        <v>9</v>
      </c>
      <c r="C66" s="205">
        <v>15</v>
      </c>
      <c r="D66" s="206">
        <v>0</v>
      </c>
      <c r="E66" s="12">
        <v>0</v>
      </c>
      <c r="F66" s="167">
        <v>0</v>
      </c>
    </row>
    <row r="67" spans="1:11" ht="15.75" thickBot="1">
      <c r="A67" s="96">
        <v>42178</v>
      </c>
      <c r="B67" s="12">
        <v>0</v>
      </c>
      <c r="C67" s="12">
        <v>0</v>
      </c>
      <c r="D67" s="206">
        <v>1</v>
      </c>
      <c r="E67" s="12">
        <v>0</v>
      </c>
      <c r="F67" s="167">
        <v>0</v>
      </c>
      <c r="K67" s="4"/>
    </row>
    <row r="68" spans="1:11" ht="15.75" thickBot="1">
      <c r="A68" s="58" t="s">
        <v>52</v>
      </c>
      <c r="B68" s="184">
        <f>SUM(B62:B67)</f>
        <v>28</v>
      </c>
      <c r="C68" s="184">
        <f>SUM(C62:C67)</f>
        <v>35</v>
      </c>
      <c r="D68" s="184">
        <f>SUM(D62:D67)</f>
        <v>1</v>
      </c>
      <c r="E68" s="184">
        <f>SUM(E62:E67)</f>
        <v>2</v>
      </c>
      <c r="F68" s="185">
        <f>SUM(F62:F67)</f>
        <v>0</v>
      </c>
    </row>
    <row r="69" spans="1:11">
      <c r="A69" s="188" t="s">
        <v>65</v>
      </c>
      <c r="B69" s="124">
        <v>8</v>
      </c>
      <c r="C69" s="124">
        <v>4</v>
      </c>
      <c r="D69" s="124">
        <v>0</v>
      </c>
      <c r="E69" s="124">
        <v>12</v>
      </c>
      <c r="F69" s="125">
        <v>17</v>
      </c>
    </row>
    <row r="70" spans="1:11">
      <c r="A70" s="145" t="s">
        <v>61</v>
      </c>
      <c r="B70" s="101">
        <v>0</v>
      </c>
      <c r="C70" s="101">
        <v>0</v>
      </c>
      <c r="D70" s="101">
        <v>0</v>
      </c>
      <c r="E70" s="101">
        <v>36</v>
      </c>
      <c r="F70" s="119">
        <v>37</v>
      </c>
    </row>
    <row r="71" spans="1:11">
      <c r="A71" s="143" t="s">
        <v>78</v>
      </c>
      <c r="B71" s="102">
        <v>0</v>
      </c>
      <c r="C71" s="102">
        <v>0</v>
      </c>
      <c r="D71" s="102">
        <v>0</v>
      </c>
      <c r="E71" s="102">
        <v>20</v>
      </c>
      <c r="F71" s="127">
        <v>48</v>
      </c>
    </row>
    <row r="72" spans="1:11" ht="15.75" thickBot="1">
      <c r="A72" s="141" t="s">
        <v>62</v>
      </c>
      <c r="B72" s="121">
        <f>B71+B70+B68</f>
        <v>28</v>
      </c>
      <c r="C72" s="121">
        <f t="shared" ref="C72:D72" si="7">C71+C70+C68</f>
        <v>35</v>
      </c>
      <c r="D72" s="121">
        <f t="shared" si="7"/>
        <v>1</v>
      </c>
      <c r="E72" s="121">
        <f>E71+E70+E68</f>
        <v>58</v>
      </c>
      <c r="F72" s="122">
        <f>F71+F70+F68</f>
        <v>85</v>
      </c>
    </row>
  </sheetData>
  <mergeCells count="13">
    <mergeCell ref="B60:D60"/>
    <mergeCell ref="E60:F60"/>
    <mergeCell ref="A59:F59"/>
    <mergeCell ref="A1:R1"/>
    <mergeCell ref="L42:P42"/>
    <mergeCell ref="H59:J59"/>
    <mergeCell ref="B26:D26"/>
    <mergeCell ref="E26:G26"/>
    <mergeCell ref="I26:J26"/>
    <mergeCell ref="A41:C41"/>
    <mergeCell ref="C47:E47"/>
    <mergeCell ref="F47:H47"/>
    <mergeCell ref="A46:H46"/>
  </mergeCells>
  <pageMargins left="0.7" right="0.7" top="0.75" bottom="0.75" header="0.3" footer="0.3"/>
  <pageSetup orientation="portrait" r:id="rId1"/>
  <ignoredErrors>
    <ignoredError sqref="L38" formula="1"/>
    <ignoredError sqref="A5:A8 A16:A19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9"/>
  <sheetViews>
    <sheetView topLeftCell="A19" workbookViewId="0">
      <selection activeCell="E60" sqref="E60"/>
    </sheetView>
  </sheetViews>
  <sheetFormatPr defaultRowHeight="15"/>
  <cols>
    <col min="1" max="1" width="16.5703125" customWidth="1"/>
    <col min="2" max="2" width="13" customWidth="1"/>
    <col min="3" max="3" width="13.140625" customWidth="1"/>
    <col min="4" max="4" width="10.5703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1.42578125" customWidth="1"/>
    <col min="12" max="12" width="12.42578125" customWidth="1"/>
    <col min="13" max="13" width="13.42578125" customWidth="1"/>
    <col min="14" max="14" width="12.140625" customWidth="1"/>
  </cols>
  <sheetData>
    <row r="1" spans="1:19" ht="29.25" thickBot="1">
      <c r="A1" s="261" t="s">
        <v>81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3"/>
    </row>
    <row r="2" spans="1:19" ht="18.75">
      <c r="A2" s="1"/>
    </row>
    <row r="3" spans="1:19" ht="16.5" thickBot="1">
      <c r="A3" s="108" t="s">
        <v>33</v>
      </c>
    </row>
    <row r="4" spans="1:19">
      <c r="A4" s="100" t="s">
        <v>1</v>
      </c>
      <c r="B4" s="252" t="s">
        <v>23</v>
      </c>
      <c r="C4" s="252"/>
      <c r="D4" s="252"/>
      <c r="E4" s="252" t="s">
        <v>24</v>
      </c>
      <c r="F4" s="252"/>
      <c r="G4" s="252"/>
      <c r="H4" s="113" t="s">
        <v>21</v>
      </c>
      <c r="I4" s="252" t="s">
        <v>22</v>
      </c>
      <c r="J4" s="252"/>
      <c r="K4" s="91" t="s">
        <v>4</v>
      </c>
    </row>
    <row r="5" spans="1:19">
      <c r="A5" s="93"/>
      <c r="B5" s="61" t="s">
        <v>6</v>
      </c>
      <c r="C5" s="61" t="s">
        <v>7</v>
      </c>
      <c r="D5" s="61" t="s">
        <v>8</v>
      </c>
      <c r="E5" s="61" t="s">
        <v>6</v>
      </c>
      <c r="F5" s="61" t="s">
        <v>7</v>
      </c>
      <c r="G5" s="61" t="s">
        <v>8</v>
      </c>
      <c r="H5" s="61"/>
      <c r="I5" s="61" t="s">
        <v>6</v>
      </c>
      <c r="J5" s="61" t="s">
        <v>7</v>
      </c>
      <c r="K5" s="64"/>
    </row>
    <row r="6" spans="1:19">
      <c r="A6" s="96">
        <v>42157</v>
      </c>
      <c r="B6" s="11">
        <v>161</v>
      </c>
      <c r="C6" s="11">
        <v>214</v>
      </c>
      <c r="D6" s="11">
        <v>0</v>
      </c>
      <c r="E6" s="11">
        <v>12</v>
      </c>
      <c r="F6" s="11">
        <v>17</v>
      </c>
      <c r="G6" s="11">
        <v>0</v>
      </c>
      <c r="H6" s="11">
        <v>28</v>
      </c>
      <c r="I6" s="11">
        <v>2</v>
      </c>
      <c r="J6" s="11">
        <v>0</v>
      </c>
      <c r="K6" s="45">
        <v>0</v>
      </c>
    </row>
    <row r="7" spans="1:19">
      <c r="A7" s="96">
        <v>42159</v>
      </c>
      <c r="B7" s="11">
        <v>126</v>
      </c>
      <c r="C7" s="11">
        <v>138</v>
      </c>
      <c r="D7" s="11">
        <v>0</v>
      </c>
      <c r="E7" s="11">
        <v>16</v>
      </c>
      <c r="F7" s="11">
        <v>22</v>
      </c>
      <c r="G7" s="11">
        <v>1</v>
      </c>
      <c r="H7" s="11">
        <v>30</v>
      </c>
      <c r="I7" s="11">
        <v>0</v>
      </c>
      <c r="J7" s="11">
        <v>0</v>
      </c>
      <c r="K7" s="45">
        <v>0</v>
      </c>
    </row>
    <row r="8" spans="1:19">
      <c r="A8" s="96">
        <v>42160</v>
      </c>
      <c r="B8" s="11">
        <v>22</v>
      </c>
      <c r="C8" s="11">
        <v>58</v>
      </c>
      <c r="D8" s="11">
        <v>0</v>
      </c>
      <c r="E8" s="11">
        <v>6</v>
      </c>
      <c r="F8" s="11">
        <v>13</v>
      </c>
      <c r="G8" s="11">
        <v>0</v>
      </c>
      <c r="H8" s="11">
        <v>0</v>
      </c>
      <c r="I8" s="11">
        <v>0</v>
      </c>
      <c r="J8" s="11">
        <v>0</v>
      </c>
      <c r="K8" s="45">
        <v>0</v>
      </c>
    </row>
    <row r="9" spans="1:19">
      <c r="A9" s="96">
        <v>42163</v>
      </c>
      <c r="B9" s="11">
        <v>128</v>
      </c>
      <c r="C9" s="11">
        <v>175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45">
        <v>0</v>
      </c>
    </row>
    <row r="10" spans="1:19">
      <c r="A10" s="96">
        <v>42164</v>
      </c>
      <c r="B10" s="11">
        <v>80</v>
      </c>
      <c r="C10" s="11">
        <v>98</v>
      </c>
      <c r="D10" s="11">
        <v>0</v>
      </c>
      <c r="E10" s="11">
        <v>15</v>
      </c>
      <c r="F10" s="11">
        <v>15</v>
      </c>
      <c r="G10" s="11">
        <v>0</v>
      </c>
      <c r="H10" s="11">
        <v>44</v>
      </c>
      <c r="I10" s="11">
        <v>0</v>
      </c>
      <c r="J10" s="11">
        <v>0</v>
      </c>
      <c r="K10" s="45">
        <v>0</v>
      </c>
    </row>
    <row r="11" spans="1:19">
      <c r="A11" s="96">
        <v>42167</v>
      </c>
      <c r="B11" s="11">
        <v>68</v>
      </c>
      <c r="C11" s="11">
        <v>77</v>
      </c>
      <c r="D11" s="11">
        <v>0</v>
      </c>
      <c r="E11" s="11">
        <v>4</v>
      </c>
      <c r="F11" s="11">
        <v>9</v>
      </c>
      <c r="G11" s="11">
        <v>0</v>
      </c>
      <c r="H11" s="11">
        <v>23</v>
      </c>
      <c r="I11" s="11">
        <v>0</v>
      </c>
      <c r="J11" s="11">
        <v>0</v>
      </c>
      <c r="K11" s="45">
        <v>0</v>
      </c>
    </row>
    <row r="12" spans="1:19">
      <c r="A12" s="96">
        <v>42170</v>
      </c>
      <c r="B12" s="11">
        <v>77</v>
      </c>
      <c r="C12" s="11">
        <v>124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45">
        <v>0</v>
      </c>
    </row>
    <row r="13" spans="1:19">
      <c r="A13" s="97">
        <v>42171</v>
      </c>
      <c r="B13" s="36">
        <v>26</v>
      </c>
      <c r="C13" s="36">
        <v>6</v>
      </c>
      <c r="D13" s="11">
        <v>0</v>
      </c>
      <c r="E13" s="36">
        <v>6</v>
      </c>
      <c r="F13" s="36">
        <v>5</v>
      </c>
      <c r="G13" s="36">
        <v>0</v>
      </c>
      <c r="H13" s="36">
        <v>43</v>
      </c>
      <c r="I13" s="36">
        <v>1</v>
      </c>
      <c r="J13" s="36">
        <v>1</v>
      </c>
      <c r="K13" s="57">
        <v>0</v>
      </c>
    </row>
    <row r="14" spans="1:19">
      <c r="A14" s="97">
        <v>42174</v>
      </c>
      <c r="B14" s="36">
        <v>85</v>
      </c>
      <c r="C14" s="36">
        <v>121</v>
      </c>
      <c r="D14" s="11">
        <v>0</v>
      </c>
      <c r="E14" s="36">
        <v>26</v>
      </c>
      <c r="F14" s="36">
        <v>18</v>
      </c>
      <c r="G14" s="36">
        <v>0</v>
      </c>
      <c r="H14" s="36">
        <v>24</v>
      </c>
      <c r="I14" s="36">
        <v>0</v>
      </c>
      <c r="J14" s="36">
        <v>0</v>
      </c>
      <c r="K14" s="57">
        <v>0</v>
      </c>
    </row>
    <row r="15" spans="1:19">
      <c r="A15" s="96">
        <v>42177</v>
      </c>
      <c r="B15" s="11">
        <v>93</v>
      </c>
      <c r="C15" s="11">
        <v>138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45">
        <v>0</v>
      </c>
    </row>
    <row r="16" spans="1:19">
      <c r="A16" s="96">
        <v>42178</v>
      </c>
      <c r="B16" s="11">
        <v>148</v>
      </c>
      <c r="C16" s="11">
        <v>171</v>
      </c>
      <c r="D16" s="11">
        <v>0</v>
      </c>
      <c r="E16" s="11">
        <v>19</v>
      </c>
      <c r="F16" s="11">
        <v>21</v>
      </c>
      <c r="G16" s="11">
        <v>0</v>
      </c>
      <c r="H16" s="11">
        <v>26</v>
      </c>
      <c r="I16" s="11">
        <v>0</v>
      </c>
      <c r="J16" s="11">
        <v>0</v>
      </c>
      <c r="K16" s="45">
        <v>0</v>
      </c>
    </row>
    <row r="17" spans="1:11">
      <c r="A17" s="96">
        <v>42181</v>
      </c>
      <c r="B17" s="11">
        <v>207</v>
      </c>
      <c r="C17" s="11">
        <v>309</v>
      </c>
      <c r="D17" s="11">
        <v>0</v>
      </c>
      <c r="E17" s="11">
        <v>9</v>
      </c>
      <c r="F17" s="11">
        <v>11</v>
      </c>
      <c r="G17" s="11">
        <v>0</v>
      </c>
      <c r="H17" s="11">
        <v>17</v>
      </c>
      <c r="I17" s="11">
        <v>0</v>
      </c>
      <c r="J17" s="11">
        <v>0</v>
      </c>
      <c r="K17" s="45">
        <v>0</v>
      </c>
    </row>
    <row r="18" spans="1:11" ht="15.75" thickBot="1">
      <c r="A18" s="116">
        <v>42185</v>
      </c>
      <c r="B18" s="117">
        <v>10</v>
      </c>
      <c r="C18" s="117">
        <v>14</v>
      </c>
      <c r="D18" s="117">
        <v>0</v>
      </c>
      <c r="E18" s="117">
        <v>9</v>
      </c>
      <c r="F18" s="117">
        <v>9</v>
      </c>
      <c r="G18" s="117">
        <v>0</v>
      </c>
      <c r="H18" s="117">
        <v>6</v>
      </c>
      <c r="I18" s="117">
        <v>0</v>
      </c>
      <c r="J18" s="117">
        <v>0</v>
      </c>
      <c r="K18" s="118">
        <v>0</v>
      </c>
    </row>
    <row r="19" spans="1:11" ht="15.75" thickBot="1">
      <c r="A19" s="63" t="s">
        <v>52</v>
      </c>
      <c r="B19" s="59">
        <f t="shared" ref="B19:K19" si="0">SUM(B6:B18)</f>
        <v>1231</v>
      </c>
      <c r="C19" s="59">
        <f t="shared" si="0"/>
        <v>1643</v>
      </c>
      <c r="D19" s="59">
        <f t="shared" si="0"/>
        <v>0</v>
      </c>
      <c r="E19" s="59">
        <f t="shared" si="0"/>
        <v>122</v>
      </c>
      <c r="F19" s="59">
        <f t="shared" si="0"/>
        <v>140</v>
      </c>
      <c r="G19" s="59">
        <f t="shared" si="0"/>
        <v>1</v>
      </c>
      <c r="H19" s="59">
        <f t="shared" si="0"/>
        <v>241</v>
      </c>
      <c r="I19" s="59">
        <f t="shared" si="0"/>
        <v>3</v>
      </c>
      <c r="J19" s="59">
        <f t="shared" si="0"/>
        <v>1</v>
      </c>
      <c r="K19" s="60">
        <f t="shared" si="0"/>
        <v>0</v>
      </c>
    </row>
    <row r="20" spans="1:11">
      <c r="A20" s="123" t="s">
        <v>65</v>
      </c>
      <c r="B20" s="124">
        <v>826</v>
      </c>
      <c r="C20" s="124">
        <v>1149</v>
      </c>
      <c r="D20" s="124">
        <v>0</v>
      </c>
      <c r="E20" s="124">
        <v>86</v>
      </c>
      <c r="F20" s="124">
        <v>91</v>
      </c>
      <c r="G20" s="124">
        <v>0</v>
      </c>
      <c r="H20" s="124">
        <v>148</v>
      </c>
      <c r="I20" s="124">
        <v>16</v>
      </c>
      <c r="J20" s="124">
        <v>10</v>
      </c>
      <c r="K20" s="125">
        <v>0</v>
      </c>
    </row>
    <row r="21" spans="1:11">
      <c r="A21" s="126" t="s">
        <v>61</v>
      </c>
      <c r="B21" s="102">
        <v>9</v>
      </c>
      <c r="C21" s="102">
        <v>28</v>
      </c>
      <c r="D21" s="102">
        <v>0</v>
      </c>
      <c r="E21" s="102">
        <v>0</v>
      </c>
      <c r="F21" s="102">
        <v>5</v>
      </c>
      <c r="G21" s="102">
        <v>0</v>
      </c>
      <c r="H21" s="102">
        <v>7</v>
      </c>
      <c r="I21" s="102">
        <v>28</v>
      </c>
      <c r="J21" s="102">
        <v>14</v>
      </c>
      <c r="K21" s="127">
        <v>0</v>
      </c>
    </row>
    <row r="22" spans="1:11">
      <c r="A22" s="237" t="s">
        <v>63</v>
      </c>
      <c r="B22" s="101">
        <v>0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6</v>
      </c>
      <c r="I22" s="101">
        <v>30</v>
      </c>
      <c r="J22" s="101">
        <v>20</v>
      </c>
      <c r="K22" s="119">
        <v>0</v>
      </c>
    </row>
    <row r="23" spans="1:11">
      <c r="A23" s="126" t="s">
        <v>66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4</v>
      </c>
      <c r="J23" s="102">
        <v>1</v>
      </c>
      <c r="K23" s="127">
        <v>0</v>
      </c>
    </row>
    <row r="24" spans="1:11" ht="15.75" thickBot="1">
      <c r="A24" s="120" t="s">
        <v>62</v>
      </c>
      <c r="B24" s="121">
        <f>SUM(B19:B23)</f>
        <v>2066</v>
      </c>
      <c r="C24" s="121">
        <f>SUM(C19:C23)</f>
        <v>2820</v>
      </c>
      <c r="D24" s="121">
        <f t="shared" ref="D24:I24" si="1">SUM(D19:D23)</f>
        <v>0</v>
      </c>
      <c r="E24" s="121">
        <f>SUM(E19:E23)</f>
        <v>208</v>
      </c>
      <c r="F24" s="121">
        <f>SUM(F19:F23)</f>
        <v>236</v>
      </c>
      <c r="G24" s="121">
        <f t="shared" si="1"/>
        <v>1</v>
      </c>
      <c r="H24" s="121">
        <f>SUM(H19:H23)</f>
        <v>402</v>
      </c>
      <c r="I24" s="121">
        <f t="shared" si="1"/>
        <v>81</v>
      </c>
      <c r="J24" s="121">
        <f>SUM(J19:J23)</f>
        <v>46</v>
      </c>
      <c r="K24" s="122">
        <f>SUM(K19:K23)</f>
        <v>0</v>
      </c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6.5" thickBot="1">
      <c r="A26" s="108" t="s">
        <v>34</v>
      </c>
    </row>
    <row r="27" spans="1:11">
      <c r="A27" s="249" t="s">
        <v>31</v>
      </c>
      <c r="B27" s="250"/>
      <c r="C27" s="251"/>
      <c r="E27" s="264" t="s">
        <v>83</v>
      </c>
      <c r="F27" s="265"/>
      <c r="G27" s="266"/>
    </row>
    <row r="28" spans="1:11">
      <c r="A28" s="129" t="s">
        <v>9</v>
      </c>
      <c r="B28" s="27" t="s">
        <v>6</v>
      </c>
      <c r="C28" s="130" t="s">
        <v>7</v>
      </c>
      <c r="E28" s="135" t="s">
        <v>9</v>
      </c>
      <c r="F28" s="27" t="s">
        <v>6</v>
      </c>
      <c r="G28" s="130" t="s">
        <v>7</v>
      </c>
    </row>
    <row r="29" spans="1:11">
      <c r="A29" s="96">
        <v>42157</v>
      </c>
      <c r="B29" s="128">
        <v>16</v>
      </c>
      <c r="C29" s="131">
        <v>33</v>
      </c>
      <c r="D29" s="48"/>
      <c r="E29" s="96">
        <v>42171</v>
      </c>
      <c r="F29" s="128">
        <v>17</v>
      </c>
      <c r="G29" s="131">
        <v>26</v>
      </c>
    </row>
    <row r="30" spans="1:11" ht="15.75" thickBot="1">
      <c r="A30" s="96">
        <v>42159</v>
      </c>
      <c r="B30" s="128">
        <v>11</v>
      </c>
      <c r="C30" s="131">
        <v>41</v>
      </c>
      <c r="D30" s="48"/>
      <c r="E30" s="297">
        <v>42185</v>
      </c>
      <c r="F30" s="298">
        <v>2</v>
      </c>
      <c r="G30" s="299">
        <v>4</v>
      </c>
    </row>
    <row r="31" spans="1:11" ht="15.75" thickBot="1">
      <c r="A31" s="96">
        <v>42164</v>
      </c>
      <c r="B31" s="128">
        <v>23</v>
      </c>
      <c r="C31" s="131">
        <v>28</v>
      </c>
      <c r="D31" s="48"/>
      <c r="E31" s="305" t="s">
        <v>52</v>
      </c>
      <c r="F31" s="306">
        <f>SUM(F29:F30)</f>
        <v>19</v>
      </c>
      <c r="G31" s="307">
        <f>SUM(G29:G30)</f>
        <v>30</v>
      </c>
    </row>
    <row r="32" spans="1:11">
      <c r="A32" s="96">
        <v>42167</v>
      </c>
      <c r="B32" s="128">
        <v>16</v>
      </c>
      <c r="C32" s="131">
        <v>17</v>
      </c>
      <c r="D32" s="48"/>
      <c r="E32" s="309" t="s">
        <v>65</v>
      </c>
      <c r="F32" s="310">
        <v>52</v>
      </c>
      <c r="G32" s="294">
        <v>78</v>
      </c>
    </row>
    <row r="33" spans="1:15" ht="15.75" thickBot="1">
      <c r="A33" s="96">
        <v>42171</v>
      </c>
      <c r="B33" s="128">
        <v>26</v>
      </c>
      <c r="C33" s="131">
        <v>6</v>
      </c>
      <c r="D33" s="48"/>
      <c r="E33" s="308" t="s">
        <v>62</v>
      </c>
      <c r="F33" s="154">
        <f>SUM(F31:F32)</f>
        <v>71</v>
      </c>
      <c r="G33" s="173">
        <f>SUM(G31:G32)</f>
        <v>108</v>
      </c>
    </row>
    <row r="34" spans="1:15">
      <c r="A34" s="96">
        <v>42174</v>
      </c>
      <c r="B34" s="128">
        <v>26</v>
      </c>
      <c r="C34" s="131">
        <v>18</v>
      </c>
      <c r="D34" s="48"/>
      <c r="E34" s="300"/>
      <c r="F34" s="301"/>
      <c r="G34" s="301"/>
    </row>
    <row r="35" spans="1:15">
      <c r="A35" s="96">
        <v>42178</v>
      </c>
      <c r="B35" s="128">
        <v>59</v>
      </c>
      <c r="C35" s="131">
        <v>68</v>
      </c>
      <c r="D35" s="48"/>
      <c r="E35" s="300"/>
      <c r="F35" s="301"/>
      <c r="G35" s="301"/>
    </row>
    <row r="36" spans="1:15">
      <c r="A36" s="96">
        <v>42181</v>
      </c>
      <c r="B36" s="128">
        <v>4</v>
      </c>
      <c r="C36" s="131">
        <v>8</v>
      </c>
      <c r="D36" s="48"/>
      <c r="E36" s="302"/>
      <c r="F36" s="301"/>
      <c r="G36" s="301"/>
    </row>
    <row r="37" spans="1:15" ht="15.75" thickBot="1">
      <c r="A37" s="311">
        <v>42185</v>
      </c>
      <c r="B37" s="298">
        <v>10</v>
      </c>
      <c r="C37" s="299">
        <v>14</v>
      </c>
      <c r="D37" s="48"/>
      <c r="E37" s="302"/>
      <c r="F37" s="301"/>
      <c r="G37" s="301"/>
    </row>
    <row r="38" spans="1:15" ht="15.75" thickBot="1">
      <c r="A38" s="132" t="s">
        <v>52</v>
      </c>
      <c r="B38" s="133">
        <f>SUM(B29:B37)</f>
        <v>191</v>
      </c>
      <c r="C38" s="134">
        <f>SUM(C29:C37)</f>
        <v>233</v>
      </c>
      <c r="D38" s="48"/>
      <c r="E38" s="303"/>
      <c r="F38" s="304"/>
      <c r="G38" s="304"/>
    </row>
    <row r="39" spans="1:15">
      <c r="A39" s="309" t="s">
        <v>65</v>
      </c>
      <c r="B39" s="310">
        <v>166</v>
      </c>
      <c r="C39" s="294">
        <v>147</v>
      </c>
      <c r="D39" s="48"/>
      <c r="E39" s="303"/>
      <c r="F39" s="304"/>
      <c r="G39" s="304"/>
    </row>
    <row r="40" spans="1:15" ht="15.75" thickBot="1">
      <c r="A40" s="308" t="s">
        <v>62</v>
      </c>
      <c r="B40" s="154">
        <f>SUM(B38)</f>
        <v>191</v>
      </c>
      <c r="C40" s="173">
        <f>SUM(C38)</f>
        <v>233</v>
      </c>
      <c r="D40" s="48"/>
      <c r="E40" s="303"/>
      <c r="F40" s="304"/>
      <c r="G40" s="304"/>
    </row>
    <row r="41" spans="1:15">
      <c r="A41" s="303"/>
      <c r="B41" s="304"/>
      <c r="C41" s="304"/>
      <c r="D41" s="48"/>
      <c r="E41" s="303"/>
      <c r="F41" s="304"/>
      <c r="G41" s="304"/>
    </row>
    <row r="43" spans="1:15" ht="16.5" thickBot="1">
      <c r="A43" s="108" t="s">
        <v>32</v>
      </c>
    </row>
    <row r="44" spans="1:15">
      <c r="A44" s="136" t="s">
        <v>37</v>
      </c>
      <c r="B44" s="137"/>
      <c r="C44" s="138"/>
      <c r="D44" s="34"/>
      <c r="E44" s="267" t="s">
        <v>38</v>
      </c>
      <c r="F44" s="268"/>
      <c r="G44" s="269"/>
      <c r="I44" s="258" t="s">
        <v>26</v>
      </c>
      <c r="J44" s="259"/>
      <c r="K44" s="260"/>
      <c r="M44" s="258" t="s">
        <v>28</v>
      </c>
      <c r="N44" s="259"/>
      <c r="O44" s="260"/>
    </row>
    <row r="45" spans="1:15">
      <c r="A45" s="66" t="s">
        <v>1</v>
      </c>
      <c r="B45" s="28" t="s">
        <v>13</v>
      </c>
      <c r="C45" s="67" t="s">
        <v>17</v>
      </c>
      <c r="D45" s="73"/>
      <c r="E45" s="66" t="s">
        <v>1</v>
      </c>
      <c r="F45" s="28" t="s">
        <v>13</v>
      </c>
      <c r="G45" s="67" t="s">
        <v>17</v>
      </c>
      <c r="I45" s="66" t="s">
        <v>1</v>
      </c>
      <c r="J45" s="28"/>
      <c r="K45" s="77" t="s">
        <v>17</v>
      </c>
      <c r="M45" s="66" t="s">
        <v>1</v>
      </c>
      <c r="N45" s="28" t="s">
        <v>13</v>
      </c>
      <c r="O45" s="77" t="s">
        <v>17</v>
      </c>
    </row>
    <row r="46" spans="1:15" ht="15.75" thickBot="1">
      <c r="A46" s="96">
        <v>42157</v>
      </c>
      <c r="B46" s="114" t="s">
        <v>51</v>
      </c>
      <c r="C46" s="68">
        <v>29</v>
      </c>
      <c r="D46" s="74"/>
      <c r="E46" s="96">
        <v>42157</v>
      </c>
      <c r="F46" s="114" t="s">
        <v>51</v>
      </c>
      <c r="G46" s="68">
        <v>2</v>
      </c>
      <c r="I46" s="96">
        <v>42157</v>
      </c>
      <c r="J46" s="78" t="s">
        <v>71</v>
      </c>
      <c r="K46" s="57">
        <v>252</v>
      </c>
      <c r="M46" s="317" t="s">
        <v>94</v>
      </c>
      <c r="N46" s="318"/>
      <c r="O46" s="319"/>
    </row>
    <row r="47" spans="1:15" ht="15.75" thickBot="1">
      <c r="A47" s="96">
        <v>42159</v>
      </c>
      <c r="B47" s="114" t="s">
        <v>51</v>
      </c>
      <c r="C47" s="68">
        <v>39</v>
      </c>
      <c r="D47" s="74"/>
      <c r="E47" s="96">
        <v>42171</v>
      </c>
      <c r="F47" s="235" t="s">
        <v>92</v>
      </c>
      <c r="G47" s="68">
        <v>2</v>
      </c>
      <c r="I47" s="96">
        <v>42159</v>
      </c>
      <c r="J47" s="7" t="s">
        <v>72</v>
      </c>
      <c r="K47" s="45">
        <v>212</v>
      </c>
      <c r="M47" s="58" t="s">
        <v>53</v>
      </c>
      <c r="N47" s="76"/>
      <c r="O47" s="60">
        <f>SUM(O44:O46)</f>
        <v>0</v>
      </c>
    </row>
    <row r="48" spans="1:15" ht="15.75" thickBot="1">
      <c r="A48" s="96">
        <v>42160</v>
      </c>
      <c r="B48" s="235" t="s">
        <v>92</v>
      </c>
      <c r="C48" s="45">
        <v>19</v>
      </c>
      <c r="D48" s="74"/>
      <c r="E48" s="292" t="s">
        <v>53</v>
      </c>
      <c r="F48" s="293"/>
      <c r="G48" s="229">
        <f>SUM(G46:G47)</f>
        <v>4</v>
      </c>
      <c r="I48" s="96">
        <v>42160</v>
      </c>
      <c r="J48" s="3" t="s">
        <v>71</v>
      </c>
      <c r="K48" s="45">
        <v>80</v>
      </c>
      <c r="M48" s="188" t="s">
        <v>93</v>
      </c>
      <c r="N48" s="150"/>
      <c r="O48" s="294">
        <v>29</v>
      </c>
    </row>
    <row r="49" spans="1:15">
      <c r="A49" s="96">
        <v>42164</v>
      </c>
      <c r="B49" s="235" t="s">
        <v>68</v>
      </c>
      <c r="C49" s="45">
        <v>30</v>
      </c>
      <c r="D49" s="35"/>
      <c r="E49" s="123" t="s">
        <v>65</v>
      </c>
      <c r="F49" s="150"/>
      <c r="G49" s="294">
        <v>26</v>
      </c>
      <c r="I49" s="96">
        <v>42164</v>
      </c>
      <c r="J49" s="3" t="s">
        <v>72</v>
      </c>
      <c r="K49" s="193">
        <v>127</v>
      </c>
      <c r="M49" s="145" t="s">
        <v>67</v>
      </c>
      <c r="N49" s="140"/>
      <c r="O49" s="146">
        <v>12</v>
      </c>
    </row>
    <row r="50" spans="1:15">
      <c r="A50" s="96">
        <v>42167</v>
      </c>
      <c r="B50" s="235" t="s">
        <v>92</v>
      </c>
      <c r="C50" s="45">
        <v>13</v>
      </c>
      <c r="E50" s="139" t="s">
        <v>67</v>
      </c>
      <c r="F50" s="140"/>
      <c r="G50" s="119">
        <v>42</v>
      </c>
      <c r="I50" s="96">
        <v>42167</v>
      </c>
      <c r="J50" s="7" t="s">
        <v>71</v>
      </c>
      <c r="K50" s="193">
        <v>112</v>
      </c>
      <c r="M50" s="143" t="s">
        <v>69</v>
      </c>
      <c r="N50" s="144"/>
      <c r="O50" s="147">
        <v>10</v>
      </c>
    </row>
    <row r="51" spans="1:15" ht="15.75" thickBot="1">
      <c r="A51" s="96">
        <v>42171</v>
      </c>
      <c r="B51" s="235" t="s">
        <v>92</v>
      </c>
      <c r="C51" s="45">
        <v>11</v>
      </c>
      <c r="E51" s="143" t="s">
        <v>69</v>
      </c>
      <c r="F51" s="144"/>
      <c r="G51" s="127">
        <v>50</v>
      </c>
      <c r="I51" s="96">
        <v>42174</v>
      </c>
      <c r="J51" s="7" t="s">
        <v>72</v>
      </c>
      <c r="K51" s="193">
        <v>162</v>
      </c>
      <c r="M51" s="141" t="s">
        <v>62</v>
      </c>
      <c r="N51" s="142"/>
      <c r="O51" s="122">
        <f>SUM(O47:O50)</f>
        <v>51</v>
      </c>
    </row>
    <row r="52" spans="1:15">
      <c r="A52" s="96">
        <v>42174</v>
      </c>
      <c r="B52" s="235" t="s">
        <v>92</v>
      </c>
      <c r="C52" s="45">
        <v>44</v>
      </c>
      <c r="E52" s="143" t="s">
        <v>70</v>
      </c>
      <c r="F52" s="144"/>
      <c r="G52" s="127">
        <v>5</v>
      </c>
      <c r="I52" s="96">
        <v>42178</v>
      </c>
      <c r="J52" s="148" t="s">
        <v>71</v>
      </c>
      <c r="K52" s="194">
        <v>192</v>
      </c>
      <c r="M52" s="320"/>
      <c r="N52" s="321"/>
      <c r="O52" s="304"/>
    </row>
    <row r="53" spans="1:15" ht="15.75" thickBot="1">
      <c r="A53" s="96">
        <v>42178</v>
      </c>
      <c r="B53" s="235" t="s">
        <v>92</v>
      </c>
      <c r="C53" s="45">
        <v>40</v>
      </c>
      <c r="E53" s="141" t="s">
        <v>62</v>
      </c>
      <c r="F53" s="142"/>
      <c r="G53" s="122">
        <f>SUM(G48:G52)</f>
        <v>127</v>
      </c>
      <c r="I53" s="311">
        <v>42181</v>
      </c>
      <c r="J53" s="316" t="s">
        <v>71</v>
      </c>
      <c r="K53" s="46">
        <v>103</v>
      </c>
      <c r="M53" s="320"/>
      <c r="N53" s="321"/>
      <c r="O53" s="312"/>
    </row>
    <row r="54" spans="1:15" ht="15.75" thickBot="1">
      <c r="A54" s="96">
        <v>42181</v>
      </c>
      <c r="B54" s="235" t="s">
        <v>92</v>
      </c>
      <c r="C54" s="45">
        <v>20</v>
      </c>
      <c r="I54" s="314" t="s">
        <v>53</v>
      </c>
      <c r="J54" s="315"/>
      <c r="K54" s="118">
        <f>SUM(K46:K53)</f>
        <v>1240</v>
      </c>
    </row>
    <row r="55" spans="1:15" ht="15.75" thickBot="1">
      <c r="A55" s="311">
        <v>42185</v>
      </c>
      <c r="B55" s="235" t="s">
        <v>92</v>
      </c>
      <c r="C55" s="57">
        <v>18</v>
      </c>
      <c r="I55" s="149" t="s">
        <v>93</v>
      </c>
      <c r="J55" s="150"/>
      <c r="K55" s="125">
        <v>1192</v>
      </c>
    </row>
    <row r="56" spans="1:15" ht="15.75" thickBot="1">
      <c r="A56" s="75" t="s">
        <v>53</v>
      </c>
      <c r="B56" s="76"/>
      <c r="C56" s="60">
        <f>SUM(C46:C55)</f>
        <v>263</v>
      </c>
      <c r="I56" s="313" t="s">
        <v>67</v>
      </c>
      <c r="J56" s="144"/>
      <c r="K56" s="127">
        <v>5</v>
      </c>
    </row>
    <row r="57" spans="1:15" ht="15.75" thickBot="1">
      <c r="A57" s="139" t="s">
        <v>93</v>
      </c>
      <c r="B57" s="140"/>
      <c r="C57" s="119">
        <v>177</v>
      </c>
      <c r="I57" s="308" t="s">
        <v>62</v>
      </c>
      <c r="J57" s="142"/>
      <c r="K57" s="122">
        <f>SUM(K54:K56)</f>
        <v>2437</v>
      </c>
    </row>
    <row r="58" spans="1:15">
      <c r="A58" s="139" t="s">
        <v>67</v>
      </c>
      <c r="B58" s="140"/>
      <c r="C58" s="119">
        <v>5</v>
      </c>
    </row>
    <row r="59" spans="1:15" ht="15.75" thickBot="1">
      <c r="A59" s="141" t="s">
        <v>62</v>
      </c>
      <c r="B59" s="142"/>
      <c r="C59" s="122">
        <f>SUM(C56:C58)</f>
        <v>445</v>
      </c>
    </row>
  </sheetData>
  <mergeCells count="10">
    <mergeCell ref="M46:O46"/>
    <mergeCell ref="M44:O44"/>
    <mergeCell ref="A1:S1"/>
    <mergeCell ref="A27:C27"/>
    <mergeCell ref="E27:G27"/>
    <mergeCell ref="I44:K44"/>
    <mergeCell ref="B4:D4"/>
    <mergeCell ref="E4:G4"/>
    <mergeCell ref="I4:J4"/>
    <mergeCell ref="E44:G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0"/>
  <sheetViews>
    <sheetView topLeftCell="A16" workbookViewId="0">
      <selection activeCell="E34" sqref="E34:G34"/>
    </sheetView>
  </sheetViews>
  <sheetFormatPr defaultRowHeight="15"/>
  <cols>
    <col min="1" max="1" width="15.140625" customWidth="1"/>
    <col min="2" max="2" width="20" customWidth="1"/>
    <col min="3" max="3" width="17.42578125" customWidth="1"/>
    <col min="4" max="4" width="14.5703125" customWidth="1"/>
    <col min="5" max="5" width="20" customWidth="1"/>
    <col min="6" max="6" width="16.28515625" customWidth="1"/>
    <col min="7" max="7" width="16" customWidth="1"/>
    <col min="8" max="8" width="15.5703125" customWidth="1"/>
    <col min="9" max="9" width="14.7109375" customWidth="1"/>
    <col min="10" max="10" width="11.28515625" customWidth="1"/>
    <col min="11" max="11" width="13.42578125" customWidth="1"/>
    <col min="12" max="12" width="20.7109375" customWidth="1"/>
    <col min="13" max="13" width="19.140625" customWidth="1"/>
    <col min="14" max="14" width="13.5703125" customWidth="1"/>
  </cols>
  <sheetData>
    <row r="1" spans="1:12" ht="29.25" thickBot="1">
      <c r="A1" s="270" t="s">
        <v>10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2"/>
    </row>
    <row r="2" spans="1:12">
      <c r="I2" s="4"/>
    </row>
    <row r="3" spans="1:12" ht="16.5" thickBot="1">
      <c r="A3" s="108" t="s">
        <v>11</v>
      </c>
      <c r="C3" s="47"/>
    </row>
    <row r="4" spans="1:12">
      <c r="A4" s="100" t="s">
        <v>1</v>
      </c>
      <c r="B4" s="252" t="s">
        <v>23</v>
      </c>
      <c r="C4" s="252"/>
      <c r="D4" s="252"/>
      <c r="E4" s="252" t="s">
        <v>24</v>
      </c>
      <c r="F4" s="252"/>
      <c r="G4" s="252"/>
      <c r="H4" s="151" t="s">
        <v>21</v>
      </c>
      <c r="I4" s="91" t="s">
        <v>4</v>
      </c>
    </row>
    <row r="5" spans="1:12">
      <c r="A5" s="115"/>
      <c r="B5" s="5" t="s">
        <v>6</v>
      </c>
      <c r="C5" s="5" t="s">
        <v>7</v>
      </c>
      <c r="D5" s="5" t="s">
        <v>8</v>
      </c>
      <c r="E5" s="5" t="s">
        <v>6</v>
      </c>
      <c r="F5" s="5" t="s">
        <v>7</v>
      </c>
      <c r="G5" s="5" t="s">
        <v>8</v>
      </c>
      <c r="H5" s="5"/>
      <c r="I5" s="54"/>
    </row>
    <row r="6" spans="1:12">
      <c r="A6" s="96">
        <v>42157</v>
      </c>
      <c r="B6" s="11">
        <v>233</v>
      </c>
      <c r="C6" s="11">
        <v>285</v>
      </c>
      <c r="D6" s="11">
        <v>12</v>
      </c>
      <c r="E6" s="11">
        <v>0</v>
      </c>
      <c r="F6" s="11">
        <v>3</v>
      </c>
      <c r="G6" s="11">
        <v>0</v>
      </c>
      <c r="H6" s="11">
        <v>0</v>
      </c>
      <c r="I6" s="45">
        <v>0</v>
      </c>
    </row>
    <row r="7" spans="1:12">
      <c r="A7" s="96">
        <v>42158</v>
      </c>
      <c r="B7" s="11">
        <v>77</v>
      </c>
      <c r="C7" s="11">
        <v>140</v>
      </c>
      <c r="D7" s="11">
        <v>3</v>
      </c>
      <c r="E7" s="11">
        <v>0</v>
      </c>
      <c r="F7" s="11">
        <v>0</v>
      </c>
      <c r="G7" s="11">
        <v>0</v>
      </c>
      <c r="H7" s="11">
        <v>0</v>
      </c>
      <c r="I7" s="45">
        <v>0</v>
      </c>
    </row>
    <row r="8" spans="1:12">
      <c r="A8" s="96">
        <v>42160</v>
      </c>
      <c r="B8" s="11">
        <v>147</v>
      </c>
      <c r="C8" s="11">
        <v>175</v>
      </c>
      <c r="D8" s="11">
        <v>0</v>
      </c>
      <c r="E8" s="11">
        <v>6</v>
      </c>
      <c r="F8" s="11">
        <v>13</v>
      </c>
      <c r="G8" s="11">
        <v>0</v>
      </c>
      <c r="H8" s="11">
        <v>0</v>
      </c>
      <c r="I8" s="45">
        <v>0</v>
      </c>
    </row>
    <row r="9" spans="1:12">
      <c r="A9" s="96">
        <v>42163</v>
      </c>
      <c r="B9" s="11">
        <v>95</v>
      </c>
      <c r="C9" s="11">
        <v>199</v>
      </c>
      <c r="D9" s="11">
        <v>16</v>
      </c>
      <c r="E9" s="11">
        <v>3</v>
      </c>
      <c r="F9" s="11">
        <v>4</v>
      </c>
      <c r="G9" s="11">
        <v>0</v>
      </c>
      <c r="H9" s="11">
        <v>0</v>
      </c>
      <c r="I9" s="45">
        <v>0</v>
      </c>
    </row>
    <row r="10" spans="1:12">
      <c r="A10" s="96">
        <v>42166</v>
      </c>
      <c r="B10" s="11">
        <v>219</v>
      </c>
      <c r="C10" s="11">
        <v>381</v>
      </c>
      <c r="D10" s="11">
        <v>37</v>
      </c>
      <c r="E10" s="11">
        <v>1</v>
      </c>
      <c r="F10" s="11">
        <v>6</v>
      </c>
      <c r="G10" s="11">
        <v>0</v>
      </c>
      <c r="H10" s="11">
        <v>0</v>
      </c>
      <c r="I10" s="45">
        <v>0</v>
      </c>
    </row>
    <row r="11" spans="1:12">
      <c r="A11" s="96">
        <v>42174</v>
      </c>
      <c r="B11" s="11">
        <v>211</v>
      </c>
      <c r="C11" s="11">
        <v>291</v>
      </c>
      <c r="D11" s="11">
        <v>14</v>
      </c>
      <c r="E11" s="11">
        <v>8</v>
      </c>
      <c r="F11" s="11">
        <v>12</v>
      </c>
      <c r="G11" s="11">
        <v>0</v>
      </c>
      <c r="H11" s="11">
        <v>8</v>
      </c>
      <c r="I11" s="45">
        <v>0</v>
      </c>
    </row>
    <row r="12" spans="1:12" ht="15.75" thickBot="1">
      <c r="A12" s="97">
        <v>42181</v>
      </c>
      <c r="B12" s="36">
        <v>45</v>
      </c>
      <c r="C12" s="36">
        <v>96</v>
      </c>
      <c r="D12" s="36">
        <v>4</v>
      </c>
      <c r="E12" s="36">
        <v>0</v>
      </c>
      <c r="F12" s="36">
        <v>0</v>
      </c>
      <c r="G12" s="36">
        <v>0</v>
      </c>
      <c r="H12" s="36">
        <v>0</v>
      </c>
      <c r="I12" s="57">
        <v>0</v>
      </c>
    </row>
    <row r="13" spans="1:12" ht="15.75" thickBot="1">
      <c r="A13" s="323" t="s">
        <v>52</v>
      </c>
      <c r="B13" s="228">
        <f>SUM(B6:B12)</f>
        <v>1027</v>
      </c>
      <c r="C13" s="228">
        <f>SUM(C6:C12)</f>
        <v>1567</v>
      </c>
      <c r="D13" s="228">
        <f t="shared" ref="D13:I13" si="0">SUM(D6:D12)</f>
        <v>86</v>
      </c>
      <c r="E13" s="228">
        <f>SUM(E6:E12)</f>
        <v>18</v>
      </c>
      <c r="F13" s="228">
        <f t="shared" si="0"/>
        <v>38</v>
      </c>
      <c r="G13" s="228">
        <f t="shared" si="0"/>
        <v>0</v>
      </c>
      <c r="H13" s="228">
        <f>SUM(H6:H12)</f>
        <v>8</v>
      </c>
      <c r="I13" s="229">
        <f t="shared" si="0"/>
        <v>0</v>
      </c>
    </row>
    <row r="14" spans="1:12">
      <c r="A14" s="188" t="s">
        <v>65</v>
      </c>
      <c r="B14" s="124">
        <v>1026</v>
      </c>
      <c r="C14" s="124">
        <v>1654</v>
      </c>
      <c r="D14" s="124">
        <v>43</v>
      </c>
      <c r="E14" s="124">
        <v>19</v>
      </c>
      <c r="F14" s="124">
        <v>22</v>
      </c>
      <c r="G14" s="124">
        <v>0</v>
      </c>
      <c r="H14" s="124">
        <v>0</v>
      </c>
      <c r="I14" s="125">
        <v>0</v>
      </c>
    </row>
    <row r="15" spans="1:12" ht="15.75" thickBot="1">
      <c r="A15" s="141" t="s">
        <v>62</v>
      </c>
      <c r="B15" s="121">
        <f>SUM(B13:B14)</f>
        <v>2053</v>
      </c>
      <c r="C15" s="121">
        <f>SUM(C13:C14)</f>
        <v>3221</v>
      </c>
      <c r="D15" s="121">
        <f t="shared" ref="D15:I15" si="1">SUM(D13:D14)</f>
        <v>129</v>
      </c>
      <c r="E15" s="121">
        <f t="shared" si="1"/>
        <v>37</v>
      </c>
      <c r="F15" s="121">
        <f t="shared" si="1"/>
        <v>60</v>
      </c>
      <c r="G15" s="121">
        <f t="shared" si="1"/>
        <v>0</v>
      </c>
      <c r="H15" s="121">
        <f t="shared" si="1"/>
        <v>8</v>
      </c>
      <c r="I15" s="122">
        <f t="shared" si="1"/>
        <v>0</v>
      </c>
    </row>
    <row r="16" spans="1:12">
      <c r="A16" s="21"/>
      <c r="B16" s="22"/>
      <c r="C16" s="22"/>
      <c r="D16" s="22"/>
      <c r="E16" s="22"/>
      <c r="F16" s="22"/>
      <c r="G16" s="22"/>
      <c r="H16" s="22"/>
      <c r="I16" s="22"/>
    </row>
    <row r="17" spans="1:11" ht="16.5" thickBot="1">
      <c r="A17" s="108" t="s">
        <v>39</v>
      </c>
      <c r="I17" s="22"/>
    </row>
    <row r="18" spans="1:11">
      <c r="A18" s="33" t="s">
        <v>1</v>
      </c>
      <c r="B18" s="92" t="s">
        <v>23</v>
      </c>
      <c r="C18" s="92" t="s">
        <v>24</v>
      </c>
      <c r="D18" s="92" t="s">
        <v>48</v>
      </c>
      <c r="E18" s="92" t="s">
        <v>49</v>
      </c>
      <c r="F18" s="92" t="s">
        <v>21</v>
      </c>
      <c r="G18" s="70" t="s">
        <v>50</v>
      </c>
      <c r="H18" s="71" t="s">
        <v>4</v>
      </c>
      <c r="I18" s="22"/>
    </row>
    <row r="19" spans="1:11">
      <c r="A19" s="343" t="s">
        <v>96</v>
      </c>
      <c r="B19" s="11">
        <v>67</v>
      </c>
      <c r="C19" s="11">
        <v>200</v>
      </c>
      <c r="D19" s="11">
        <v>1</v>
      </c>
      <c r="E19" s="11">
        <v>0</v>
      </c>
      <c r="F19" s="11">
        <v>29</v>
      </c>
      <c r="G19" s="11">
        <v>5</v>
      </c>
      <c r="H19" s="193">
        <v>3</v>
      </c>
      <c r="I19" s="22"/>
    </row>
    <row r="20" spans="1:11">
      <c r="A20" s="343" t="s">
        <v>97</v>
      </c>
      <c r="B20" s="37">
        <v>142</v>
      </c>
      <c r="C20" s="37">
        <v>249</v>
      </c>
      <c r="D20" s="37">
        <v>0</v>
      </c>
      <c r="E20" s="37">
        <v>0</v>
      </c>
      <c r="F20" s="37">
        <v>25</v>
      </c>
      <c r="G20" s="37">
        <v>5</v>
      </c>
      <c r="H20" s="339">
        <v>2</v>
      </c>
      <c r="I20" s="22"/>
    </row>
    <row r="21" spans="1:11">
      <c r="A21" s="343" t="s">
        <v>98</v>
      </c>
      <c r="B21" s="37">
        <v>57</v>
      </c>
      <c r="C21" s="37">
        <v>115</v>
      </c>
      <c r="D21" s="37">
        <v>0</v>
      </c>
      <c r="E21" s="37">
        <v>0</v>
      </c>
      <c r="F21" s="37">
        <v>24</v>
      </c>
      <c r="G21" s="37">
        <v>2</v>
      </c>
      <c r="H21" s="42">
        <v>6</v>
      </c>
      <c r="I21" s="22"/>
    </row>
    <row r="22" spans="1:11">
      <c r="A22" s="343" t="s">
        <v>99</v>
      </c>
      <c r="B22" s="37">
        <v>112</v>
      </c>
      <c r="C22" s="37">
        <v>122</v>
      </c>
      <c r="D22" s="37">
        <v>0</v>
      </c>
      <c r="E22" s="37">
        <v>0</v>
      </c>
      <c r="F22" s="37">
        <v>32</v>
      </c>
      <c r="G22" s="37">
        <v>2</v>
      </c>
      <c r="H22" s="42">
        <v>3</v>
      </c>
      <c r="I22" s="22"/>
    </row>
    <row r="23" spans="1:11" ht="15.75" thickBot="1">
      <c r="A23" s="344" t="s">
        <v>100</v>
      </c>
      <c r="B23" s="43">
        <v>13</v>
      </c>
      <c r="C23" s="43">
        <v>16</v>
      </c>
      <c r="D23" s="43">
        <v>0</v>
      </c>
      <c r="E23" s="43">
        <v>0</v>
      </c>
      <c r="F23" s="43">
        <v>5</v>
      </c>
      <c r="G23" s="43">
        <v>5</v>
      </c>
      <c r="H23" s="44">
        <v>2</v>
      </c>
      <c r="I23" s="22"/>
      <c r="J23" s="342"/>
    </row>
    <row r="24" spans="1:11" ht="15.75" thickBot="1">
      <c r="A24" s="345" t="s">
        <v>52</v>
      </c>
      <c r="B24" s="39">
        <f>SUM(B19:B23)</f>
        <v>391</v>
      </c>
      <c r="C24" s="39">
        <f>SUM(C19:C23)</f>
        <v>702</v>
      </c>
      <c r="D24" s="39">
        <f>SUM(D19:D23)</f>
        <v>1</v>
      </c>
      <c r="E24" s="39">
        <f t="shared" ref="D24:G24" si="2">SUM(E19:E23)</f>
        <v>0</v>
      </c>
      <c r="F24" s="39">
        <f t="shared" si="2"/>
        <v>115</v>
      </c>
      <c r="G24" s="39">
        <f>SUM(G19:G23)</f>
        <v>19</v>
      </c>
      <c r="H24" s="40">
        <f>SUM(H19:H23)</f>
        <v>16</v>
      </c>
      <c r="I24" s="22"/>
    </row>
    <row r="25" spans="1:11">
      <c r="A25" s="346" t="s">
        <v>65</v>
      </c>
      <c r="B25" s="340">
        <v>278</v>
      </c>
      <c r="C25" s="340">
        <v>747</v>
      </c>
      <c r="D25" s="340">
        <v>1</v>
      </c>
      <c r="E25" s="340">
        <v>1</v>
      </c>
      <c r="F25" s="340">
        <v>51</v>
      </c>
      <c r="G25" s="340">
        <v>14</v>
      </c>
      <c r="H25" s="341">
        <v>5</v>
      </c>
      <c r="I25" s="22"/>
    </row>
    <row r="26" spans="1:11">
      <c r="A26" s="347" t="s">
        <v>61</v>
      </c>
      <c r="B26" s="230">
        <v>0</v>
      </c>
      <c r="C26" s="230">
        <v>14</v>
      </c>
      <c r="D26" s="230">
        <v>0</v>
      </c>
      <c r="E26" s="230">
        <v>0</v>
      </c>
      <c r="F26" s="230">
        <v>4</v>
      </c>
      <c r="G26" s="230">
        <v>52</v>
      </c>
      <c r="H26" s="234">
        <v>0</v>
      </c>
      <c r="I26" s="22"/>
    </row>
    <row r="27" spans="1:11" ht="15.75" thickBot="1">
      <c r="A27" s="141" t="s">
        <v>62</v>
      </c>
      <c r="B27" s="174">
        <f>SUM(B24:B26)</f>
        <v>669</v>
      </c>
      <c r="C27" s="174">
        <f>SUM(C24:C26)</f>
        <v>1463</v>
      </c>
      <c r="D27" s="174">
        <f t="shared" ref="D27:E27" si="3">SUM(D24:D26)</f>
        <v>2</v>
      </c>
      <c r="E27" s="174">
        <f t="shared" si="3"/>
        <v>1</v>
      </c>
      <c r="F27" s="174">
        <f>SUM(F24:F26)+6</f>
        <v>176</v>
      </c>
      <c r="G27" s="174">
        <f>SUM(G24:G26)+26</f>
        <v>111</v>
      </c>
      <c r="H27" s="175">
        <f>SUM(H24:H26)</f>
        <v>21</v>
      </c>
      <c r="I27" s="22"/>
    </row>
    <row r="28" spans="1:11">
      <c r="A28" s="13"/>
      <c r="B28" s="172"/>
      <c r="C28" s="172"/>
      <c r="D28" s="172"/>
      <c r="E28" s="172"/>
      <c r="F28" s="172"/>
      <c r="G28" s="172"/>
      <c r="H28" s="14"/>
      <c r="I28" s="22"/>
    </row>
    <row r="29" spans="1:11">
      <c r="A29" s="13"/>
      <c r="B29" s="14"/>
      <c r="C29" s="14"/>
      <c r="D29" s="14"/>
      <c r="E29" s="14"/>
      <c r="F29" s="14"/>
      <c r="G29" s="14"/>
      <c r="H29" s="14"/>
      <c r="I29" s="22"/>
    </row>
    <row r="30" spans="1:11" ht="16.5" thickBot="1">
      <c r="A30" s="108" t="s">
        <v>41</v>
      </c>
      <c r="C30" s="47"/>
      <c r="I30" s="4"/>
    </row>
    <row r="31" spans="1:11">
      <c r="A31" s="52" t="s">
        <v>1</v>
      </c>
      <c r="B31" s="252" t="s">
        <v>23</v>
      </c>
      <c r="C31" s="252"/>
      <c r="D31" s="252"/>
      <c r="E31" s="252" t="s">
        <v>24</v>
      </c>
      <c r="F31" s="252"/>
      <c r="G31" s="252"/>
      <c r="H31" s="236" t="s">
        <v>95</v>
      </c>
      <c r="I31" s="236" t="s">
        <v>21</v>
      </c>
      <c r="J31" s="236" t="s">
        <v>22</v>
      </c>
      <c r="K31" s="95" t="s">
        <v>30</v>
      </c>
    </row>
    <row r="32" spans="1:11">
      <c r="A32" s="93"/>
      <c r="B32" s="61" t="s">
        <v>6</v>
      </c>
      <c r="C32" s="61" t="s">
        <v>7</v>
      </c>
      <c r="D32" s="61" t="s">
        <v>8</v>
      </c>
      <c r="E32" s="61" t="s">
        <v>6</v>
      </c>
      <c r="F32" s="61" t="s">
        <v>7</v>
      </c>
      <c r="G32" s="61" t="s">
        <v>8</v>
      </c>
      <c r="H32" s="61"/>
      <c r="I32" s="61"/>
      <c r="J32" s="61"/>
      <c r="K32" s="64"/>
    </row>
    <row r="33" spans="1:11">
      <c r="A33" s="334">
        <v>42172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45">
        <v>0</v>
      </c>
    </row>
    <row r="34" spans="1:11">
      <c r="A34" s="335">
        <v>42173</v>
      </c>
      <c r="B34" s="11">
        <v>0</v>
      </c>
      <c r="C34" s="11">
        <v>1</v>
      </c>
      <c r="D34" s="11">
        <v>0</v>
      </c>
      <c r="E34" s="11">
        <v>33</v>
      </c>
      <c r="F34" s="11">
        <v>48</v>
      </c>
      <c r="G34" s="11">
        <v>1</v>
      </c>
      <c r="H34" s="11">
        <v>0</v>
      </c>
      <c r="I34" s="11">
        <v>0</v>
      </c>
      <c r="J34" s="11">
        <v>0</v>
      </c>
      <c r="K34" s="45">
        <v>1</v>
      </c>
    </row>
    <row r="35" spans="1:11">
      <c r="A35" s="335">
        <v>42177</v>
      </c>
      <c r="B35" s="11">
        <v>0</v>
      </c>
      <c r="C35" s="11">
        <v>0</v>
      </c>
      <c r="D35" s="11">
        <v>0</v>
      </c>
      <c r="E35" s="11">
        <v>8</v>
      </c>
      <c r="F35" s="11">
        <v>10</v>
      </c>
      <c r="G35" s="11">
        <v>0</v>
      </c>
      <c r="H35" s="205">
        <v>6</v>
      </c>
      <c r="I35" s="11">
        <v>0</v>
      </c>
      <c r="J35" s="11">
        <v>0</v>
      </c>
      <c r="K35" s="45">
        <v>4</v>
      </c>
    </row>
    <row r="36" spans="1:11">
      <c r="A36" s="335">
        <v>42180</v>
      </c>
      <c r="B36" s="11">
        <v>0</v>
      </c>
      <c r="C36" s="11">
        <v>1</v>
      </c>
      <c r="D36" s="11">
        <v>0</v>
      </c>
      <c r="E36" s="11">
        <v>9</v>
      </c>
      <c r="F36" s="11">
        <v>5</v>
      </c>
      <c r="G36" s="11">
        <v>0</v>
      </c>
      <c r="H36" s="205">
        <v>4</v>
      </c>
      <c r="I36" s="11">
        <v>0</v>
      </c>
      <c r="J36" s="11">
        <v>0</v>
      </c>
      <c r="K36" s="45">
        <v>0</v>
      </c>
    </row>
    <row r="37" spans="1:11" ht="15.75" thickBot="1">
      <c r="A37" s="334">
        <v>42184</v>
      </c>
      <c r="B37" s="117">
        <v>0</v>
      </c>
      <c r="C37" s="117">
        <v>0</v>
      </c>
      <c r="D37" s="117">
        <v>0</v>
      </c>
      <c r="E37" s="117">
        <v>7</v>
      </c>
      <c r="F37" s="117">
        <v>8</v>
      </c>
      <c r="G37" s="117">
        <v>0</v>
      </c>
      <c r="H37" s="336">
        <v>6</v>
      </c>
      <c r="I37" s="117">
        <v>0</v>
      </c>
      <c r="J37" s="117">
        <v>0</v>
      </c>
      <c r="K37" s="118">
        <v>0</v>
      </c>
    </row>
    <row r="38" spans="1:11" ht="15.75" thickBot="1">
      <c r="A38" s="58" t="s">
        <v>52</v>
      </c>
      <c r="B38" s="59">
        <f>SUM(B33:B37)</f>
        <v>0</v>
      </c>
      <c r="C38" s="59">
        <f t="shared" ref="C38:K38" si="4">SUM(C33:C37)</f>
        <v>2</v>
      </c>
      <c r="D38" s="59">
        <f t="shared" si="4"/>
        <v>0</v>
      </c>
      <c r="E38" s="59">
        <f>SUM(E33:E37)</f>
        <v>57</v>
      </c>
      <c r="F38" s="59">
        <f t="shared" si="4"/>
        <v>71</v>
      </c>
      <c r="G38" s="59">
        <f t="shared" si="4"/>
        <v>1</v>
      </c>
      <c r="H38" s="59">
        <f t="shared" si="4"/>
        <v>16</v>
      </c>
      <c r="I38" s="59">
        <f t="shared" si="4"/>
        <v>0</v>
      </c>
      <c r="J38" s="59">
        <f t="shared" si="4"/>
        <v>0</v>
      </c>
      <c r="K38" s="59">
        <f t="shared" si="4"/>
        <v>5</v>
      </c>
    </row>
    <row r="39" spans="1:11">
      <c r="A39" s="337" t="s">
        <v>65</v>
      </c>
      <c r="B39" s="333">
        <v>0</v>
      </c>
      <c r="C39" s="333">
        <v>0</v>
      </c>
      <c r="D39" s="333">
        <v>0</v>
      </c>
      <c r="E39" s="333">
        <v>0</v>
      </c>
      <c r="F39" s="333">
        <v>0</v>
      </c>
      <c r="G39" s="333">
        <v>0</v>
      </c>
      <c r="H39" s="333">
        <v>0</v>
      </c>
      <c r="I39" s="333">
        <v>0</v>
      </c>
      <c r="J39" s="333">
        <v>0</v>
      </c>
      <c r="K39" s="338">
        <v>0</v>
      </c>
    </row>
    <row r="40" spans="1:11">
      <c r="A40" s="143" t="s">
        <v>61</v>
      </c>
      <c r="B40" s="102">
        <v>0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1</v>
      </c>
      <c r="K40" s="127">
        <v>8</v>
      </c>
    </row>
    <row r="41" spans="1:11" ht="15.75" thickBot="1">
      <c r="A41" s="141" t="s">
        <v>62</v>
      </c>
      <c r="B41" s="121">
        <f>SUM(B38:B40)</f>
        <v>0</v>
      </c>
      <c r="C41" s="121">
        <f t="shared" ref="C41:K41" si="5">SUM(C38:C40)</f>
        <v>2</v>
      </c>
      <c r="D41" s="121">
        <f t="shared" si="5"/>
        <v>0</v>
      </c>
      <c r="E41" s="121">
        <f t="shared" si="5"/>
        <v>57</v>
      </c>
      <c r="F41" s="121">
        <f t="shared" si="5"/>
        <v>71</v>
      </c>
      <c r="G41" s="121">
        <f t="shared" si="5"/>
        <v>1</v>
      </c>
      <c r="H41" s="121">
        <f t="shared" si="5"/>
        <v>16</v>
      </c>
      <c r="I41" s="121">
        <f t="shared" si="5"/>
        <v>0</v>
      </c>
      <c r="J41" s="121">
        <f t="shared" si="5"/>
        <v>1</v>
      </c>
      <c r="K41" s="121">
        <f t="shared" si="5"/>
        <v>13</v>
      </c>
    </row>
    <row r="42" spans="1:11">
      <c r="A42" s="51"/>
    </row>
    <row r="43" spans="1:11" ht="16.5" thickBot="1">
      <c r="A43" s="108" t="s">
        <v>40</v>
      </c>
      <c r="E43" s="18" t="s">
        <v>74</v>
      </c>
      <c r="I43" s="18" t="s">
        <v>75</v>
      </c>
    </row>
    <row r="44" spans="1:11">
      <c r="A44" s="264" t="s">
        <v>31</v>
      </c>
      <c r="B44" s="265"/>
      <c r="C44" s="266"/>
      <c r="E44" s="264" t="s">
        <v>31</v>
      </c>
      <c r="F44" s="265"/>
      <c r="G44" s="266"/>
      <c r="I44" s="264" t="s">
        <v>31</v>
      </c>
      <c r="J44" s="265"/>
      <c r="K44" s="266"/>
    </row>
    <row r="45" spans="1:11">
      <c r="A45" s="86" t="s">
        <v>9</v>
      </c>
      <c r="B45" s="27" t="s">
        <v>6</v>
      </c>
      <c r="C45" s="130" t="s">
        <v>7</v>
      </c>
      <c r="E45" s="169" t="s">
        <v>9</v>
      </c>
      <c r="F45" s="168" t="s">
        <v>6</v>
      </c>
      <c r="G45" s="170" t="s">
        <v>7</v>
      </c>
      <c r="I45" s="169" t="s">
        <v>9</v>
      </c>
      <c r="J45" s="168" t="s">
        <v>6</v>
      </c>
      <c r="K45" s="170" t="s">
        <v>7</v>
      </c>
    </row>
    <row r="46" spans="1:11">
      <c r="A46" s="325" t="s">
        <v>52</v>
      </c>
      <c r="B46" s="128">
        <v>235</v>
      </c>
      <c r="C46" s="131">
        <v>261</v>
      </c>
      <c r="E46" s="325" t="s">
        <v>52</v>
      </c>
      <c r="F46" s="128">
        <v>111</v>
      </c>
      <c r="G46" s="131">
        <v>145</v>
      </c>
      <c r="I46" s="325" t="s">
        <v>52</v>
      </c>
      <c r="J46" s="128">
        <v>10</v>
      </c>
      <c r="K46" s="131">
        <v>15</v>
      </c>
    </row>
    <row r="47" spans="1:11">
      <c r="A47" s="325" t="s">
        <v>65</v>
      </c>
      <c r="B47" s="128">
        <v>129</v>
      </c>
      <c r="C47" s="131">
        <v>97</v>
      </c>
      <c r="E47" s="325" t="s">
        <v>65</v>
      </c>
      <c r="F47" s="128">
        <v>337</v>
      </c>
      <c r="G47" s="131">
        <v>64</v>
      </c>
      <c r="I47" s="325" t="s">
        <v>65</v>
      </c>
      <c r="J47" s="128">
        <v>16</v>
      </c>
      <c r="K47" s="131">
        <v>24</v>
      </c>
    </row>
    <row r="48" spans="1:11" ht="15.75" thickBot="1">
      <c r="A48" s="326" t="s">
        <v>62</v>
      </c>
      <c r="B48" s="295">
        <f>SUM(B46:B47)</f>
        <v>364</v>
      </c>
      <c r="C48" s="296">
        <f>SUM(C46:C47)</f>
        <v>358</v>
      </c>
      <c r="D48" s="158"/>
      <c r="E48" s="327" t="s">
        <v>62</v>
      </c>
      <c r="F48" s="328">
        <f>SUM(F46:F47)</f>
        <v>448</v>
      </c>
      <c r="G48" s="329">
        <f>SUM(G46:G47)</f>
        <v>209</v>
      </c>
      <c r="H48" s="158"/>
      <c r="I48" s="330" t="s">
        <v>62</v>
      </c>
      <c r="J48" s="331">
        <f>SUM(J46:J47)</f>
        <v>26</v>
      </c>
      <c r="K48" s="332">
        <f>SUM(K46:K47)</f>
        <v>39</v>
      </c>
    </row>
    <row r="49" spans="1:3">
      <c r="A49" s="23"/>
      <c r="B49" s="24"/>
      <c r="C49" s="24"/>
    </row>
    <row r="50" spans="1:3">
      <c r="A50" s="23"/>
      <c r="B50" s="24"/>
      <c r="C50" s="24"/>
    </row>
  </sheetData>
  <mergeCells count="8">
    <mergeCell ref="A1:L1"/>
    <mergeCell ref="B4:D4"/>
    <mergeCell ref="E4:G4"/>
    <mergeCell ref="A44:C44"/>
    <mergeCell ref="B31:D31"/>
    <mergeCell ref="E31:G31"/>
    <mergeCell ref="E44:G44"/>
    <mergeCell ref="I44:K44"/>
  </mergeCells>
  <pageMargins left="0.7" right="0.7" top="0.75" bottom="0.75" header="0.3" footer="0.3"/>
  <pageSetup orientation="portrait" r:id="rId1"/>
  <ignoredErrors>
    <ignoredError sqref="A19:A23" twoDigitTextYea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J22" sqref="J22"/>
    </sheetView>
  </sheetViews>
  <sheetFormatPr defaultRowHeight="15"/>
  <cols>
    <col min="1" max="1" width="14.28515625" customWidth="1"/>
    <col min="2" max="2" width="20.42578125" customWidth="1"/>
    <col min="3" max="3" width="16" customWidth="1"/>
    <col min="4" max="4" width="12.42578125" customWidth="1"/>
    <col min="10" max="10" width="10.140625" customWidth="1"/>
    <col min="12" max="12" width="10.42578125" customWidth="1"/>
    <col min="13" max="13" width="19.42578125" customWidth="1"/>
    <col min="14" max="14" width="18.5703125" customWidth="1"/>
  </cols>
  <sheetData>
    <row r="1" spans="1:15" ht="29.25" thickBot="1">
      <c r="A1" s="270" t="s">
        <v>10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2"/>
    </row>
    <row r="3" spans="1:15" ht="16.5" thickBot="1">
      <c r="A3" s="108" t="s">
        <v>32</v>
      </c>
      <c r="C3" s="47"/>
    </row>
    <row r="4" spans="1:15">
      <c r="A4" s="267" t="s">
        <v>56</v>
      </c>
      <c r="B4" s="268"/>
      <c r="C4" s="268"/>
      <c r="D4" s="268"/>
      <c r="E4" s="268"/>
      <c r="F4" s="268"/>
      <c r="G4" s="268"/>
      <c r="H4" s="268"/>
      <c r="I4" s="268"/>
      <c r="J4" s="269"/>
      <c r="L4" s="276" t="s">
        <v>44</v>
      </c>
      <c r="M4" s="277"/>
      <c r="N4" s="277"/>
      <c r="O4" s="278"/>
    </row>
    <row r="5" spans="1:15">
      <c r="A5" s="279"/>
      <c r="B5" s="280"/>
      <c r="C5" s="281"/>
      <c r="D5" s="273" t="s">
        <v>23</v>
      </c>
      <c r="E5" s="274"/>
      <c r="F5" s="275"/>
      <c r="G5" s="273" t="s">
        <v>24</v>
      </c>
      <c r="H5" s="274"/>
      <c r="I5" s="274"/>
      <c r="J5" s="80" t="s">
        <v>30</v>
      </c>
      <c r="K5" s="79"/>
      <c r="L5" s="94" t="s">
        <v>1</v>
      </c>
      <c r="M5" s="28" t="s">
        <v>42</v>
      </c>
      <c r="N5" s="28" t="s">
        <v>43</v>
      </c>
      <c r="O5" s="31" t="s">
        <v>17</v>
      </c>
    </row>
    <row r="6" spans="1:15">
      <c r="A6" s="66" t="s">
        <v>1</v>
      </c>
      <c r="B6" s="28" t="s">
        <v>42</v>
      </c>
      <c r="C6" s="28" t="s">
        <v>43</v>
      </c>
      <c r="D6" s="28" t="s">
        <v>14</v>
      </c>
      <c r="E6" s="28" t="s">
        <v>15</v>
      </c>
      <c r="F6" s="28" t="s">
        <v>16</v>
      </c>
      <c r="G6" s="28" t="s">
        <v>14</v>
      </c>
      <c r="H6" s="28" t="s">
        <v>15</v>
      </c>
      <c r="I6" s="30" t="s">
        <v>16</v>
      </c>
      <c r="J6" s="67"/>
      <c r="K6" s="4"/>
      <c r="L6" s="25"/>
      <c r="M6" s="16"/>
      <c r="N6" s="16"/>
      <c r="O6" s="8"/>
    </row>
    <row r="7" spans="1:15">
      <c r="A7" s="55">
        <v>42173</v>
      </c>
      <c r="B7" s="178" t="s">
        <v>101</v>
      </c>
      <c r="C7" s="178" t="s">
        <v>102</v>
      </c>
      <c r="D7" s="350">
        <v>1</v>
      </c>
      <c r="E7" s="350">
        <v>0</v>
      </c>
      <c r="F7" s="350">
        <v>0</v>
      </c>
      <c r="G7" s="350">
        <v>0</v>
      </c>
      <c r="H7" s="350">
        <v>0</v>
      </c>
      <c r="I7" s="351">
        <v>0</v>
      </c>
      <c r="J7" s="352">
        <v>1</v>
      </c>
      <c r="K7" s="4"/>
      <c r="L7" s="348"/>
      <c r="M7" s="349"/>
      <c r="N7" s="349"/>
      <c r="O7" s="22"/>
    </row>
    <row r="8" spans="1:15">
      <c r="A8" s="55">
        <v>42177</v>
      </c>
      <c r="B8" s="178" t="s">
        <v>101</v>
      </c>
      <c r="C8" s="178" t="s">
        <v>102</v>
      </c>
      <c r="D8" s="350">
        <v>0</v>
      </c>
      <c r="E8" s="350">
        <v>0</v>
      </c>
      <c r="F8" s="350">
        <v>0</v>
      </c>
      <c r="G8" s="350">
        <v>2</v>
      </c>
      <c r="H8" s="350">
        <v>4</v>
      </c>
      <c r="I8" s="351">
        <v>0</v>
      </c>
      <c r="J8" s="352">
        <v>4</v>
      </c>
      <c r="K8" s="4"/>
      <c r="L8" s="348"/>
      <c r="M8" s="349"/>
      <c r="N8" s="349"/>
      <c r="O8" s="22"/>
    </row>
    <row r="9" spans="1:15">
      <c r="A9" s="55">
        <v>42180</v>
      </c>
      <c r="B9" s="178" t="s">
        <v>101</v>
      </c>
      <c r="C9" s="178" t="s">
        <v>102</v>
      </c>
      <c r="D9" s="350">
        <v>0</v>
      </c>
      <c r="E9" s="350">
        <v>0</v>
      </c>
      <c r="F9" s="350">
        <v>0</v>
      </c>
      <c r="G9" s="350">
        <v>2</v>
      </c>
      <c r="H9" s="350">
        <v>2</v>
      </c>
      <c r="I9" s="351">
        <v>0</v>
      </c>
      <c r="J9" s="352">
        <v>0</v>
      </c>
      <c r="K9" s="4"/>
      <c r="L9" s="348"/>
      <c r="M9" s="349"/>
      <c r="N9" s="349"/>
      <c r="O9" s="22"/>
    </row>
    <row r="10" spans="1:15" ht="15.75" thickBot="1">
      <c r="A10" s="55">
        <v>42184</v>
      </c>
      <c r="B10" s="178" t="s">
        <v>101</v>
      </c>
      <c r="C10" s="178" t="s">
        <v>102</v>
      </c>
      <c r="D10" s="9">
        <v>0</v>
      </c>
      <c r="E10" s="9">
        <v>0</v>
      </c>
      <c r="F10" s="9">
        <v>0</v>
      </c>
      <c r="G10" s="9">
        <v>4</v>
      </c>
      <c r="H10" s="9">
        <v>2</v>
      </c>
      <c r="I10" s="9">
        <v>0</v>
      </c>
      <c r="J10" s="45">
        <v>0</v>
      </c>
    </row>
    <row r="11" spans="1:15" ht="15.75" thickBot="1">
      <c r="A11" s="81" t="s">
        <v>52</v>
      </c>
      <c r="B11" s="82"/>
      <c r="C11" s="83"/>
      <c r="D11" s="84">
        <f>SUM(D7:D10)</f>
        <v>1</v>
      </c>
      <c r="E11" s="84">
        <f t="shared" ref="E11:J11" si="0">SUM(E7:E10)</f>
        <v>0</v>
      </c>
      <c r="F11" s="84">
        <f t="shared" si="0"/>
        <v>0</v>
      </c>
      <c r="G11" s="84">
        <f t="shared" si="0"/>
        <v>8</v>
      </c>
      <c r="H11" s="84">
        <f t="shared" si="0"/>
        <v>8</v>
      </c>
      <c r="I11" s="84">
        <f t="shared" si="0"/>
        <v>0</v>
      </c>
      <c r="J11" s="85">
        <f t="shared" si="0"/>
        <v>5</v>
      </c>
    </row>
    <row r="12" spans="1:15">
      <c r="A12" s="357" t="s">
        <v>65</v>
      </c>
      <c r="B12" s="353"/>
      <c r="C12" s="354"/>
      <c r="D12" s="358">
        <v>0</v>
      </c>
      <c r="E12" s="358">
        <v>0</v>
      </c>
      <c r="F12" s="358">
        <v>0</v>
      </c>
      <c r="G12" s="358">
        <v>0</v>
      </c>
      <c r="H12" s="358">
        <v>0</v>
      </c>
      <c r="I12" s="358">
        <v>0</v>
      </c>
      <c r="J12" s="359">
        <v>0</v>
      </c>
    </row>
    <row r="13" spans="1:15">
      <c r="A13" s="143" t="s">
        <v>61</v>
      </c>
      <c r="B13" s="28"/>
      <c r="C13" s="110"/>
      <c r="D13" s="360">
        <v>0</v>
      </c>
      <c r="E13" s="360">
        <v>0</v>
      </c>
      <c r="F13" s="360">
        <v>0</v>
      </c>
      <c r="G13" s="360">
        <v>0</v>
      </c>
      <c r="H13" s="360">
        <v>0</v>
      </c>
      <c r="I13" s="360">
        <v>0</v>
      </c>
      <c r="J13" s="361">
        <v>8</v>
      </c>
    </row>
    <row r="14" spans="1:15">
      <c r="A14" s="143" t="s">
        <v>63</v>
      </c>
      <c r="B14" s="28"/>
      <c r="C14" s="110"/>
      <c r="D14" s="360">
        <v>0</v>
      </c>
      <c r="E14" s="360">
        <v>0</v>
      </c>
      <c r="F14" s="360">
        <v>0</v>
      </c>
      <c r="G14" s="360">
        <v>0</v>
      </c>
      <c r="H14" s="360">
        <v>0</v>
      </c>
      <c r="I14" s="360">
        <v>0</v>
      </c>
      <c r="J14" s="361">
        <v>2</v>
      </c>
    </row>
    <row r="15" spans="1:15" ht="15.75" thickBot="1">
      <c r="A15" s="141" t="s">
        <v>62</v>
      </c>
      <c r="B15" s="355"/>
      <c r="C15" s="356"/>
      <c r="D15" s="362">
        <f>SUM(D11:D14)</f>
        <v>1</v>
      </c>
      <c r="E15" s="362">
        <f t="shared" ref="E15:I15" si="1">SUM(E11:E14)</f>
        <v>0</v>
      </c>
      <c r="F15" s="362">
        <f t="shared" si="1"/>
        <v>0</v>
      </c>
      <c r="G15" s="362">
        <f t="shared" si="1"/>
        <v>8</v>
      </c>
      <c r="H15" s="362">
        <f t="shared" si="1"/>
        <v>8</v>
      </c>
      <c r="I15" s="362">
        <f t="shared" si="1"/>
        <v>0</v>
      </c>
      <c r="J15" s="367">
        <f>SUM(J11:J14)</f>
        <v>15</v>
      </c>
    </row>
    <row r="17" spans="1:8" ht="15.75" thickBot="1"/>
    <row r="18" spans="1:8">
      <c r="A18" s="258" t="s">
        <v>73</v>
      </c>
      <c r="B18" s="259"/>
      <c r="C18" s="259"/>
      <c r="D18" s="260"/>
      <c r="E18" s="157"/>
      <c r="F18" s="157"/>
      <c r="G18" s="157"/>
      <c r="H18" s="157"/>
    </row>
    <row r="19" spans="1:8">
      <c r="A19" s="66" t="s">
        <v>1</v>
      </c>
      <c r="B19" s="28" t="s">
        <v>13</v>
      </c>
      <c r="C19" s="28" t="s">
        <v>18</v>
      </c>
      <c r="D19" s="67" t="s">
        <v>19</v>
      </c>
      <c r="E19" s="79"/>
      <c r="F19" s="79"/>
      <c r="G19" s="73"/>
      <c r="H19" s="73"/>
    </row>
    <row r="20" spans="1:8">
      <c r="A20" s="55">
        <v>42173</v>
      </c>
      <c r="B20" s="235" t="s">
        <v>103</v>
      </c>
      <c r="C20" s="11">
        <v>0</v>
      </c>
      <c r="D20" s="45">
        <v>82</v>
      </c>
      <c r="E20" s="363"/>
      <c r="F20" s="364"/>
      <c r="G20" s="35"/>
      <c r="H20" s="363"/>
    </row>
    <row r="21" spans="1:8">
      <c r="A21" s="55">
        <v>42177</v>
      </c>
      <c r="B21" s="235" t="s">
        <v>103</v>
      </c>
      <c r="C21" s="11">
        <v>0</v>
      </c>
      <c r="D21" s="45">
        <v>18</v>
      </c>
      <c r="E21" s="4"/>
      <c r="G21" s="4"/>
      <c r="H21" s="4"/>
    </row>
    <row r="22" spans="1:8">
      <c r="A22" s="55">
        <v>42180</v>
      </c>
      <c r="B22" s="235" t="s">
        <v>103</v>
      </c>
      <c r="C22" s="11">
        <v>0</v>
      </c>
      <c r="D22" s="45">
        <v>14</v>
      </c>
    </row>
    <row r="23" spans="1:8" ht="15.75" thickBot="1">
      <c r="A23" s="56">
        <v>42184</v>
      </c>
      <c r="B23" s="365" t="s">
        <v>103</v>
      </c>
      <c r="C23" s="36">
        <v>0</v>
      </c>
      <c r="D23" s="57">
        <v>15</v>
      </c>
    </row>
    <row r="24" spans="1:8" ht="15.75" thickBot="1">
      <c r="A24" s="81" t="s">
        <v>52</v>
      </c>
      <c r="B24" s="76"/>
      <c r="C24" s="59">
        <f>SUM(C20:C23)</f>
        <v>0</v>
      </c>
      <c r="D24" s="60">
        <f>SUM(D20:D23)</f>
        <v>129</v>
      </c>
    </row>
    <row r="25" spans="1:8" ht="15.75" thickBot="1">
      <c r="A25" s="166" t="s">
        <v>62</v>
      </c>
      <c r="B25" s="366"/>
      <c r="C25" s="215">
        <f>SUM(C24)</f>
        <v>0</v>
      </c>
      <c r="D25" s="322">
        <f>SUM(D24)</f>
        <v>129</v>
      </c>
    </row>
  </sheetData>
  <mergeCells count="7">
    <mergeCell ref="A18:D18"/>
    <mergeCell ref="A1:O1"/>
    <mergeCell ref="L4:O4"/>
    <mergeCell ref="D5:F5"/>
    <mergeCell ref="G5:I5"/>
    <mergeCell ref="A5:C5"/>
    <mergeCell ref="A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J33" sqref="J33"/>
    </sheetView>
  </sheetViews>
  <sheetFormatPr defaultRowHeight="15"/>
  <cols>
    <col min="1" max="1" width="14.7109375" customWidth="1"/>
    <col min="2" max="2" width="11.7109375" customWidth="1"/>
    <col min="3" max="3" width="11.42578125" customWidth="1"/>
    <col min="4" max="4" width="13.7109375" customWidth="1"/>
    <col min="5" max="5" width="11.42578125" customWidth="1"/>
    <col min="6" max="6" width="12.140625" customWidth="1"/>
    <col min="7" max="7" width="11.85546875" customWidth="1"/>
    <col min="8" max="9" width="14.85546875" customWidth="1"/>
    <col min="10" max="10" width="22.7109375" customWidth="1"/>
    <col min="11" max="11" width="14.85546875" customWidth="1"/>
    <col min="12" max="12" width="13.28515625" customWidth="1"/>
    <col min="13" max="13" width="11.7109375" customWidth="1"/>
    <col min="14" max="14" width="12.7109375" customWidth="1"/>
  </cols>
  <sheetData>
    <row r="1" spans="1:13" ht="29.25" thickBot="1">
      <c r="A1" s="282" t="s">
        <v>12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3">
      <c r="A2" s="2"/>
    </row>
    <row r="3" spans="1:13" ht="16.5" thickBot="1">
      <c r="A3" s="108" t="s">
        <v>45</v>
      </c>
    </row>
    <row r="4" spans="1:13">
      <c r="A4" s="52" t="s">
        <v>1</v>
      </c>
      <c r="B4" s="252" t="s">
        <v>23</v>
      </c>
      <c r="C4" s="252"/>
      <c r="D4" s="252"/>
      <c r="E4" s="252" t="s">
        <v>24</v>
      </c>
      <c r="F4" s="252"/>
      <c r="G4" s="252"/>
      <c r="H4" s="104" t="s">
        <v>22</v>
      </c>
      <c r="I4" s="236" t="s">
        <v>21</v>
      </c>
      <c r="J4" s="236" t="s">
        <v>57</v>
      </c>
      <c r="K4" s="236" t="s">
        <v>58</v>
      </c>
      <c r="L4" s="91" t="s">
        <v>4</v>
      </c>
    </row>
    <row r="5" spans="1:13">
      <c r="A5" s="86"/>
      <c r="B5" s="61" t="s">
        <v>6</v>
      </c>
      <c r="C5" s="61" t="s">
        <v>7</v>
      </c>
      <c r="D5" s="61" t="s">
        <v>8</v>
      </c>
      <c r="E5" s="61" t="s">
        <v>6</v>
      </c>
      <c r="F5" s="61" t="s">
        <v>7</v>
      </c>
      <c r="G5" s="61" t="s">
        <v>8</v>
      </c>
      <c r="H5" s="5"/>
      <c r="I5" s="5"/>
      <c r="J5" s="5"/>
      <c r="K5" s="5"/>
      <c r="L5" s="54"/>
    </row>
    <row r="6" spans="1:13">
      <c r="A6" s="372">
        <v>42156</v>
      </c>
      <c r="B6" s="368">
        <v>2</v>
      </c>
      <c r="C6" s="368">
        <v>1</v>
      </c>
      <c r="D6" s="12">
        <v>0</v>
      </c>
      <c r="E6" s="368">
        <v>9</v>
      </c>
      <c r="F6" s="368">
        <v>5</v>
      </c>
      <c r="G6" s="368">
        <v>4</v>
      </c>
      <c r="H6" s="12">
        <v>0</v>
      </c>
      <c r="I6" s="12">
        <v>0</v>
      </c>
      <c r="J6" s="12">
        <v>0</v>
      </c>
      <c r="K6" s="368">
        <v>0</v>
      </c>
      <c r="L6" s="167">
        <v>0</v>
      </c>
      <c r="M6" s="22"/>
    </row>
    <row r="7" spans="1:13">
      <c r="A7" s="372">
        <v>42159</v>
      </c>
      <c r="B7" s="368">
        <v>0</v>
      </c>
      <c r="C7" s="368">
        <v>1</v>
      </c>
      <c r="D7" s="12">
        <v>0</v>
      </c>
      <c r="E7" s="369">
        <v>4</v>
      </c>
      <c r="F7" s="369">
        <v>6</v>
      </c>
      <c r="G7" s="368">
        <v>0</v>
      </c>
      <c r="H7" s="12">
        <v>0</v>
      </c>
      <c r="I7" s="12">
        <v>0</v>
      </c>
      <c r="J7" s="12">
        <v>0</v>
      </c>
      <c r="K7" s="370">
        <v>3</v>
      </c>
      <c r="L7" s="167">
        <v>0</v>
      </c>
      <c r="M7" s="22"/>
    </row>
    <row r="8" spans="1:13">
      <c r="A8" s="372">
        <v>42163</v>
      </c>
      <c r="B8" s="368">
        <v>0</v>
      </c>
      <c r="C8" s="368">
        <v>0</v>
      </c>
      <c r="D8" s="12">
        <v>0</v>
      </c>
      <c r="E8" s="368">
        <v>2</v>
      </c>
      <c r="F8" s="368">
        <v>8</v>
      </c>
      <c r="G8" s="368">
        <v>0</v>
      </c>
      <c r="H8" s="12">
        <v>0</v>
      </c>
      <c r="I8" s="12">
        <v>0</v>
      </c>
      <c r="J8" s="12">
        <v>0</v>
      </c>
      <c r="K8" s="368">
        <v>0</v>
      </c>
      <c r="L8" s="167">
        <v>0</v>
      </c>
      <c r="M8" s="22"/>
    </row>
    <row r="9" spans="1:13">
      <c r="A9" s="372">
        <v>42166</v>
      </c>
      <c r="B9" s="368">
        <v>2</v>
      </c>
      <c r="C9" s="368">
        <v>0</v>
      </c>
      <c r="D9" s="12">
        <v>0</v>
      </c>
      <c r="E9" s="368">
        <v>5</v>
      </c>
      <c r="F9" s="368">
        <v>6</v>
      </c>
      <c r="G9" s="368">
        <v>4</v>
      </c>
      <c r="H9" s="12">
        <v>0</v>
      </c>
      <c r="I9" s="12">
        <v>0</v>
      </c>
      <c r="J9" s="12">
        <v>0</v>
      </c>
      <c r="K9" s="368">
        <v>0</v>
      </c>
      <c r="L9" s="167">
        <v>0</v>
      </c>
      <c r="M9" s="22"/>
    </row>
    <row r="10" spans="1:13">
      <c r="A10" s="372">
        <v>42170</v>
      </c>
      <c r="B10" s="368">
        <v>0</v>
      </c>
      <c r="C10" s="368">
        <v>1</v>
      </c>
      <c r="D10" s="12">
        <v>0</v>
      </c>
      <c r="E10" s="368">
        <v>0</v>
      </c>
      <c r="F10" s="368">
        <v>1</v>
      </c>
      <c r="G10" s="368">
        <v>0</v>
      </c>
      <c r="H10" s="12">
        <v>0</v>
      </c>
      <c r="I10" s="12">
        <v>0</v>
      </c>
      <c r="J10" s="12">
        <v>0</v>
      </c>
      <c r="K10" s="368">
        <v>0</v>
      </c>
      <c r="L10" s="167">
        <v>0</v>
      </c>
      <c r="M10" s="22"/>
    </row>
    <row r="11" spans="1:13">
      <c r="A11" s="372">
        <v>42173</v>
      </c>
      <c r="B11" s="368">
        <v>0</v>
      </c>
      <c r="C11" s="368">
        <v>0</v>
      </c>
      <c r="D11" s="12">
        <v>0</v>
      </c>
      <c r="E11" s="368">
        <v>3</v>
      </c>
      <c r="F11" s="368">
        <v>2</v>
      </c>
      <c r="G11" s="368">
        <v>2</v>
      </c>
      <c r="H11" s="12">
        <v>0</v>
      </c>
      <c r="I11" s="12">
        <v>0</v>
      </c>
      <c r="J11" s="12">
        <v>0</v>
      </c>
      <c r="K11" s="368">
        <v>1</v>
      </c>
      <c r="L11" s="167">
        <v>0</v>
      </c>
      <c r="M11" s="22"/>
    </row>
    <row r="12" spans="1:13">
      <c r="A12" s="372">
        <v>42177</v>
      </c>
      <c r="B12" s="368">
        <v>0</v>
      </c>
      <c r="C12" s="12">
        <v>0</v>
      </c>
      <c r="D12" s="12">
        <v>0</v>
      </c>
      <c r="E12" s="368">
        <v>2</v>
      </c>
      <c r="F12" s="368">
        <v>1</v>
      </c>
      <c r="G12" s="12">
        <v>0</v>
      </c>
      <c r="H12" s="12">
        <v>0</v>
      </c>
      <c r="I12" s="12">
        <v>0</v>
      </c>
      <c r="J12" s="12">
        <v>0</v>
      </c>
      <c r="K12" s="368">
        <v>0</v>
      </c>
      <c r="L12" s="167">
        <v>0</v>
      </c>
      <c r="M12" s="22"/>
    </row>
    <row r="13" spans="1:13">
      <c r="A13" s="372">
        <v>42180</v>
      </c>
      <c r="B13" s="368">
        <v>0</v>
      </c>
      <c r="C13" s="12">
        <v>0</v>
      </c>
      <c r="D13" s="12">
        <v>0</v>
      </c>
      <c r="E13" s="368">
        <v>2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68">
        <v>1</v>
      </c>
      <c r="L13" s="167">
        <v>0</v>
      </c>
      <c r="M13" s="22"/>
    </row>
    <row r="14" spans="1:13" ht="15.75" thickBot="1">
      <c r="A14" s="373">
        <v>42184</v>
      </c>
      <c r="B14" s="371">
        <v>1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324">
        <v>0</v>
      </c>
      <c r="M14" s="22"/>
    </row>
    <row r="15" spans="1:13" ht="15.75" thickBot="1">
      <c r="A15" s="63" t="s">
        <v>52</v>
      </c>
      <c r="B15" s="105">
        <f>SUM(B6:B14)</f>
        <v>5</v>
      </c>
      <c r="C15" s="105">
        <f t="shared" ref="C15:L15" si="0">SUM(C6:C14)</f>
        <v>3</v>
      </c>
      <c r="D15" s="105">
        <f t="shared" si="0"/>
        <v>0</v>
      </c>
      <c r="E15" s="105">
        <f>SUM(E6:E14)</f>
        <v>27</v>
      </c>
      <c r="F15" s="105">
        <f>SUM(F6:F14)</f>
        <v>29</v>
      </c>
      <c r="G15" s="105">
        <f t="shared" si="0"/>
        <v>10</v>
      </c>
      <c r="H15" s="105">
        <f t="shared" si="0"/>
        <v>0</v>
      </c>
      <c r="I15" s="105">
        <f t="shared" si="0"/>
        <v>0</v>
      </c>
      <c r="J15" s="105">
        <f t="shared" si="0"/>
        <v>0</v>
      </c>
      <c r="K15" s="105">
        <f>SUM(K6:K14)</f>
        <v>5</v>
      </c>
      <c r="L15" s="72">
        <f t="shared" si="0"/>
        <v>0</v>
      </c>
      <c r="M15" s="22"/>
    </row>
    <row r="16" spans="1:13">
      <c r="A16" s="123" t="s">
        <v>65</v>
      </c>
      <c r="B16" s="377">
        <v>2</v>
      </c>
      <c r="C16" s="377">
        <v>2</v>
      </c>
      <c r="D16" s="377">
        <v>0</v>
      </c>
      <c r="E16" s="377">
        <v>93</v>
      </c>
      <c r="F16" s="377">
        <v>69</v>
      </c>
      <c r="G16" s="377">
        <v>13</v>
      </c>
      <c r="H16" s="377">
        <v>3</v>
      </c>
      <c r="I16" s="377">
        <v>0</v>
      </c>
      <c r="J16" s="377">
        <v>3</v>
      </c>
      <c r="K16" s="377">
        <v>14</v>
      </c>
      <c r="L16" s="378">
        <v>2</v>
      </c>
      <c r="M16" s="22"/>
    </row>
    <row r="17" spans="1:13">
      <c r="A17" s="126" t="s">
        <v>61</v>
      </c>
      <c r="B17" s="106">
        <v>0</v>
      </c>
      <c r="C17" s="106">
        <v>0</v>
      </c>
      <c r="D17" s="106">
        <v>0</v>
      </c>
      <c r="E17" s="106">
        <v>3</v>
      </c>
      <c r="F17" s="106">
        <v>5</v>
      </c>
      <c r="G17" s="106">
        <v>0</v>
      </c>
      <c r="H17" s="106">
        <v>9</v>
      </c>
      <c r="I17" s="106">
        <v>0</v>
      </c>
      <c r="J17" s="106">
        <v>34</v>
      </c>
      <c r="K17" s="106">
        <v>72</v>
      </c>
      <c r="L17" s="374">
        <v>2</v>
      </c>
      <c r="M17" s="22"/>
    </row>
    <row r="18" spans="1:13" ht="15.75" thickBot="1">
      <c r="A18" s="120" t="s">
        <v>62</v>
      </c>
      <c r="B18" s="375">
        <f>SUM(B15:B17)</f>
        <v>7</v>
      </c>
      <c r="C18" s="375">
        <f>SUM(C15:C17)</f>
        <v>5</v>
      </c>
      <c r="D18" s="375">
        <f t="shared" ref="D18:L18" si="1">SUM(D15:D17)</f>
        <v>0</v>
      </c>
      <c r="E18" s="375">
        <f t="shared" si="1"/>
        <v>123</v>
      </c>
      <c r="F18" s="375">
        <f t="shared" si="1"/>
        <v>103</v>
      </c>
      <c r="G18" s="375">
        <f t="shared" si="1"/>
        <v>23</v>
      </c>
      <c r="H18" s="375">
        <f>SUM(H15:H17)+7</f>
        <v>19</v>
      </c>
      <c r="I18" s="375">
        <f t="shared" si="1"/>
        <v>0</v>
      </c>
      <c r="J18" s="375">
        <f>SUM(J15:J17)+8</f>
        <v>45</v>
      </c>
      <c r="K18" s="375">
        <f>SUM(K15:K17)+36</f>
        <v>127</v>
      </c>
      <c r="L18" s="376">
        <f t="shared" si="1"/>
        <v>4</v>
      </c>
      <c r="M18" s="22"/>
    </row>
    <row r="20" spans="1:13" ht="16.5" thickBot="1">
      <c r="A20" s="18" t="s">
        <v>32</v>
      </c>
    </row>
    <row r="21" spans="1:13">
      <c r="A21" s="267" t="s">
        <v>59</v>
      </c>
      <c r="B21" s="268"/>
      <c r="C21" s="268"/>
      <c r="D21" s="268"/>
      <c r="E21" s="268"/>
      <c r="F21" s="287"/>
      <c r="G21" s="62"/>
    </row>
    <row r="22" spans="1:13">
      <c r="A22" s="285"/>
      <c r="B22" s="286"/>
      <c r="C22" s="273" t="s">
        <v>24</v>
      </c>
      <c r="D22" s="274"/>
      <c r="E22" s="275"/>
      <c r="F22" s="49" t="s">
        <v>22</v>
      </c>
      <c r="G22" s="89" t="s">
        <v>60</v>
      </c>
    </row>
    <row r="23" spans="1:13">
      <c r="A23" s="87" t="s">
        <v>1</v>
      </c>
      <c r="B23" s="6" t="s">
        <v>13</v>
      </c>
      <c r="C23" s="6" t="s">
        <v>15</v>
      </c>
      <c r="D23" s="50" t="s">
        <v>14</v>
      </c>
      <c r="E23" s="6" t="s">
        <v>16</v>
      </c>
      <c r="F23" s="88"/>
      <c r="G23" s="90"/>
    </row>
    <row r="24" spans="1:13">
      <c r="A24" s="372">
        <v>42156</v>
      </c>
      <c r="B24" s="49" t="s">
        <v>29</v>
      </c>
      <c r="C24" s="368">
        <v>9</v>
      </c>
      <c r="D24" s="368">
        <v>5</v>
      </c>
      <c r="E24" s="368">
        <v>4</v>
      </c>
      <c r="F24" s="11">
        <v>0</v>
      </c>
      <c r="G24" s="45">
        <v>0</v>
      </c>
    </row>
    <row r="25" spans="1:13">
      <c r="A25" s="372">
        <v>42159</v>
      </c>
      <c r="B25" s="103" t="s">
        <v>29</v>
      </c>
      <c r="C25" s="369">
        <v>4</v>
      </c>
      <c r="D25" s="369">
        <v>6</v>
      </c>
      <c r="E25" s="368">
        <v>0</v>
      </c>
      <c r="F25" s="11">
        <v>0</v>
      </c>
      <c r="G25" s="45">
        <v>0</v>
      </c>
    </row>
    <row r="26" spans="1:13">
      <c r="A26" s="372">
        <v>42163</v>
      </c>
      <c r="B26" s="49" t="s">
        <v>29</v>
      </c>
      <c r="C26" s="368">
        <v>2</v>
      </c>
      <c r="D26" s="368">
        <v>8</v>
      </c>
      <c r="E26" s="368">
        <v>0</v>
      </c>
      <c r="F26" s="11">
        <v>0</v>
      </c>
      <c r="G26" s="45">
        <v>0</v>
      </c>
    </row>
    <row r="27" spans="1:13">
      <c r="A27" s="372">
        <v>42166</v>
      </c>
      <c r="B27" s="49" t="s">
        <v>29</v>
      </c>
      <c r="C27" s="368">
        <v>5</v>
      </c>
      <c r="D27" s="368">
        <v>6</v>
      </c>
      <c r="E27" s="368">
        <v>4</v>
      </c>
      <c r="F27" s="11">
        <v>0</v>
      </c>
      <c r="G27" s="45">
        <v>0</v>
      </c>
    </row>
    <row r="28" spans="1:13">
      <c r="A28" s="372">
        <v>42170</v>
      </c>
      <c r="B28" s="49" t="s">
        <v>29</v>
      </c>
      <c r="C28" s="368">
        <v>0</v>
      </c>
      <c r="D28" s="368">
        <v>1</v>
      </c>
      <c r="E28" s="368">
        <v>0</v>
      </c>
      <c r="F28" s="11">
        <v>0</v>
      </c>
      <c r="G28" s="45">
        <v>0</v>
      </c>
    </row>
    <row r="29" spans="1:13">
      <c r="A29" s="372">
        <v>42173</v>
      </c>
      <c r="B29" s="103" t="s">
        <v>29</v>
      </c>
      <c r="C29" s="368">
        <v>3</v>
      </c>
      <c r="D29" s="368">
        <v>2</v>
      </c>
      <c r="E29" s="368">
        <v>2</v>
      </c>
      <c r="F29" s="11">
        <v>0</v>
      </c>
      <c r="G29" s="45">
        <v>0</v>
      </c>
    </row>
    <row r="30" spans="1:13">
      <c r="A30" s="372">
        <v>42177</v>
      </c>
      <c r="B30" s="152" t="s">
        <v>29</v>
      </c>
      <c r="C30" s="368">
        <v>2</v>
      </c>
      <c r="D30" s="368">
        <v>1</v>
      </c>
      <c r="E30" s="12">
        <v>0</v>
      </c>
      <c r="F30" s="11">
        <v>0</v>
      </c>
      <c r="G30" s="45">
        <v>0</v>
      </c>
    </row>
    <row r="31" spans="1:13">
      <c r="A31" s="372">
        <v>42180</v>
      </c>
      <c r="B31" s="49" t="s">
        <v>29</v>
      </c>
      <c r="C31" s="368">
        <v>2</v>
      </c>
      <c r="D31" s="12">
        <v>0</v>
      </c>
      <c r="E31" s="12">
        <v>0</v>
      </c>
      <c r="F31" s="11">
        <v>0</v>
      </c>
      <c r="G31" s="45">
        <v>0</v>
      </c>
    </row>
    <row r="32" spans="1:13" ht="15.75" thickBot="1">
      <c r="A32" s="373">
        <v>42184</v>
      </c>
      <c r="B32" s="49" t="s">
        <v>29</v>
      </c>
      <c r="C32" s="161">
        <v>0</v>
      </c>
      <c r="D32" s="161">
        <v>0</v>
      </c>
      <c r="E32" s="161">
        <v>0</v>
      </c>
      <c r="F32" s="11">
        <v>0</v>
      </c>
      <c r="G32" s="45">
        <v>0</v>
      </c>
    </row>
    <row r="33" spans="1:7" ht="15.75" thickBot="1">
      <c r="A33" s="292" t="s">
        <v>52</v>
      </c>
      <c r="B33" s="379"/>
      <c r="C33" s="228">
        <f>SUM(C23:C32)</f>
        <v>27</v>
      </c>
      <c r="D33" s="228">
        <f>SUM(D23:D32)</f>
        <v>29</v>
      </c>
      <c r="E33" s="228">
        <f>SUM(E23:E32)</f>
        <v>10</v>
      </c>
      <c r="F33" s="228">
        <f>SUM(F23:F32)</f>
        <v>0</v>
      </c>
      <c r="G33" s="229">
        <f>SUM(G23:G32)</f>
        <v>0</v>
      </c>
    </row>
    <row r="34" spans="1:7">
      <c r="A34" s="380" t="s">
        <v>65</v>
      </c>
      <c r="B34" s="382"/>
      <c r="C34" s="124">
        <v>93</v>
      </c>
      <c r="D34" s="124">
        <v>69</v>
      </c>
      <c r="E34" s="124">
        <v>13</v>
      </c>
      <c r="F34" s="124">
        <v>3</v>
      </c>
      <c r="G34" s="125">
        <v>2</v>
      </c>
    </row>
    <row r="35" spans="1:7">
      <c r="A35" s="143" t="s">
        <v>61</v>
      </c>
      <c r="B35" s="107"/>
      <c r="C35" s="106">
        <v>3</v>
      </c>
      <c r="D35" s="106">
        <v>5</v>
      </c>
      <c r="E35" s="106">
        <v>0</v>
      </c>
      <c r="F35" s="106">
        <v>9</v>
      </c>
      <c r="G35" s="374">
        <v>2</v>
      </c>
    </row>
    <row r="36" spans="1:7" ht="15.75" thickBot="1">
      <c r="A36" s="141" t="s">
        <v>62</v>
      </c>
      <c r="B36" s="381"/>
      <c r="C36" s="375">
        <f>SUM(C33:C35)</f>
        <v>123</v>
      </c>
      <c r="D36" s="375">
        <f t="shared" ref="D36:G36" si="2">SUM(D33:D35)</f>
        <v>103</v>
      </c>
      <c r="E36" s="375">
        <f t="shared" si="2"/>
        <v>23</v>
      </c>
      <c r="F36" s="375">
        <f t="shared" si="2"/>
        <v>12</v>
      </c>
      <c r="G36" s="376">
        <f t="shared" si="2"/>
        <v>4</v>
      </c>
    </row>
  </sheetData>
  <mergeCells count="6">
    <mergeCell ref="B4:D4"/>
    <mergeCell ref="E4:G4"/>
    <mergeCell ref="A1:L1"/>
    <mergeCell ref="C22:E22"/>
    <mergeCell ref="A22:B22"/>
    <mergeCell ref="A21:F21"/>
  </mergeCells>
  <pageMargins left="0.7" right="0.7" top="0.75" bottom="0.75" header="0.3" footer="0.3"/>
  <pageSetup orientation="portrait" r:id="rId1"/>
  <ignoredErrors>
    <ignoredError sqref="H18 J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V41"/>
  <sheetViews>
    <sheetView workbookViewId="0">
      <selection activeCell="H21" sqref="H21"/>
    </sheetView>
  </sheetViews>
  <sheetFormatPr defaultRowHeight="1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9.25" thickBot="1">
      <c r="A1" s="288" t="s">
        <v>82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90"/>
      <c r="M1" s="393"/>
      <c r="N1" s="393"/>
      <c r="O1" s="393"/>
      <c r="P1" s="393"/>
      <c r="Q1" s="393"/>
      <c r="R1" s="393"/>
      <c r="S1" s="393"/>
      <c r="T1" s="393"/>
      <c r="U1" s="393"/>
      <c r="V1" s="393"/>
    </row>
    <row r="2" spans="1:22"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t="16.5" thickBot="1">
      <c r="A3" s="108" t="s">
        <v>46</v>
      </c>
      <c r="C3" s="47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100" t="s">
        <v>1</v>
      </c>
      <c r="B4" s="252" t="s">
        <v>23</v>
      </c>
      <c r="C4" s="252"/>
      <c r="D4" s="252"/>
      <c r="E4" s="252" t="s">
        <v>24</v>
      </c>
      <c r="F4" s="252"/>
      <c r="G4" s="252"/>
      <c r="H4" s="236" t="s">
        <v>21</v>
      </c>
      <c r="I4" s="91" t="s">
        <v>60</v>
      </c>
    </row>
    <row r="5" spans="1:22">
      <c r="A5" s="115"/>
      <c r="B5" s="61" t="s">
        <v>6</v>
      </c>
      <c r="C5" s="61" t="s">
        <v>7</v>
      </c>
      <c r="D5" s="61" t="s">
        <v>8</v>
      </c>
      <c r="E5" s="61" t="s">
        <v>6</v>
      </c>
      <c r="F5" s="61" t="s">
        <v>7</v>
      </c>
      <c r="G5" s="61" t="s">
        <v>8</v>
      </c>
      <c r="H5" s="61"/>
      <c r="I5" s="64"/>
    </row>
    <row r="6" spans="1:22">
      <c r="A6" s="55">
        <v>42159</v>
      </c>
      <c r="B6" s="11">
        <v>568</v>
      </c>
      <c r="C6" s="11">
        <v>674</v>
      </c>
      <c r="D6" s="11">
        <v>4</v>
      </c>
      <c r="E6" s="11">
        <v>7</v>
      </c>
      <c r="F6" s="11">
        <v>5</v>
      </c>
      <c r="G6" s="11">
        <v>0</v>
      </c>
      <c r="H6" s="11">
        <v>5</v>
      </c>
      <c r="I6" s="45">
        <v>0</v>
      </c>
    </row>
    <row r="7" spans="1:22">
      <c r="A7" s="55">
        <v>42165</v>
      </c>
      <c r="B7" s="11">
        <v>67</v>
      </c>
      <c r="C7" s="11">
        <v>53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45">
        <v>0</v>
      </c>
    </row>
    <row r="8" spans="1:22">
      <c r="A8" s="55">
        <v>42171</v>
      </c>
      <c r="B8" s="11">
        <v>316</v>
      </c>
      <c r="C8" s="11">
        <v>427</v>
      </c>
      <c r="D8" s="11">
        <v>33</v>
      </c>
      <c r="E8" s="11">
        <v>0</v>
      </c>
      <c r="F8" s="11">
        <v>0</v>
      </c>
      <c r="G8" s="11">
        <v>0</v>
      </c>
      <c r="H8" s="11">
        <v>0</v>
      </c>
      <c r="I8" s="45">
        <v>0</v>
      </c>
    </row>
    <row r="9" spans="1:22">
      <c r="A9" s="56">
        <v>42172</v>
      </c>
      <c r="B9" s="36">
        <v>46</v>
      </c>
      <c r="C9" s="36">
        <v>74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57">
        <v>0</v>
      </c>
    </row>
    <row r="10" spans="1:22">
      <c r="A10" s="56">
        <v>42178</v>
      </c>
      <c r="B10" s="36">
        <v>263</v>
      </c>
      <c r="C10" s="36">
        <v>319</v>
      </c>
      <c r="D10" s="36">
        <v>8</v>
      </c>
      <c r="E10" s="36">
        <v>7</v>
      </c>
      <c r="F10" s="36">
        <v>4</v>
      </c>
      <c r="G10" s="36">
        <v>0</v>
      </c>
      <c r="H10" s="36">
        <v>13</v>
      </c>
      <c r="I10" s="57">
        <v>0</v>
      </c>
    </row>
    <row r="11" spans="1:22">
      <c r="A11" s="56">
        <v>42179</v>
      </c>
      <c r="B11" s="36">
        <v>59</v>
      </c>
      <c r="C11" s="36">
        <v>61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57">
        <v>0</v>
      </c>
    </row>
    <row r="12" spans="1:22">
      <c r="A12" s="56">
        <v>42180</v>
      </c>
      <c r="B12" s="36">
        <v>608</v>
      </c>
      <c r="C12" s="36">
        <v>726</v>
      </c>
      <c r="D12" s="36">
        <v>22</v>
      </c>
      <c r="E12" s="36">
        <v>2</v>
      </c>
      <c r="F12" s="36">
        <v>7</v>
      </c>
      <c r="G12" s="36">
        <v>0</v>
      </c>
      <c r="H12" s="36">
        <v>38</v>
      </c>
      <c r="I12" s="57">
        <v>0</v>
      </c>
    </row>
    <row r="13" spans="1:22" ht="15.75" thickBot="1">
      <c r="A13" s="56">
        <v>42185</v>
      </c>
      <c r="B13" s="36">
        <v>183</v>
      </c>
      <c r="C13" s="36">
        <v>204</v>
      </c>
      <c r="D13" s="36">
        <v>5</v>
      </c>
      <c r="E13" s="36">
        <v>4</v>
      </c>
      <c r="F13" s="36">
        <v>7</v>
      </c>
      <c r="G13" s="36">
        <v>0</v>
      </c>
      <c r="H13" s="36">
        <v>9</v>
      </c>
      <c r="I13" s="57">
        <v>0</v>
      </c>
    </row>
    <row r="14" spans="1:22" ht="15.75" thickBot="1">
      <c r="A14" s="227" t="s">
        <v>52</v>
      </c>
      <c r="B14" s="228">
        <f>SUM(B6:B13)</f>
        <v>2110</v>
      </c>
      <c r="C14" s="228">
        <f t="shared" ref="C14:G14" si="0">SUM(C6:C13)</f>
        <v>2538</v>
      </c>
      <c r="D14" s="228">
        <f t="shared" si="0"/>
        <v>72</v>
      </c>
      <c r="E14" s="228">
        <f>SUM(E6:E13)</f>
        <v>20</v>
      </c>
      <c r="F14" s="228">
        <f t="shared" si="0"/>
        <v>23</v>
      </c>
      <c r="G14" s="228">
        <f t="shared" si="0"/>
        <v>0</v>
      </c>
      <c r="H14" s="228">
        <f>SUM(H6:H13)</f>
        <v>65</v>
      </c>
      <c r="I14" s="229">
        <f>SUM(I6:I13)</f>
        <v>0</v>
      </c>
    </row>
    <row r="15" spans="1:22">
      <c r="A15" s="123" t="s">
        <v>65</v>
      </c>
      <c r="B15" s="124">
        <v>669</v>
      </c>
      <c r="C15" s="124">
        <v>848</v>
      </c>
      <c r="D15" s="124">
        <v>6</v>
      </c>
      <c r="E15" s="124">
        <v>2</v>
      </c>
      <c r="F15" s="124">
        <v>11</v>
      </c>
      <c r="G15" s="124">
        <v>0</v>
      </c>
      <c r="H15" s="124">
        <v>38</v>
      </c>
      <c r="I15" s="125">
        <v>0</v>
      </c>
    </row>
    <row r="16" spans="1:22" ht="15.75" thickBot="1">
      <c r="A16" s="120" t="s">
        <v>62</v>
      </c>
      <c r="B16" s="121">
        <v>2779</v>
      </c>
      <c r="C16" s="121">
        <v>3386</v>
      </c>
      <c r="D16" s="121">
        <v>78</v>
      </c>
      <c r="E16" s="121">
        <v>22</v>
      </c>
      <c r="F16" s="121">
        <v>34</v>
      </c>
      <c r="G16" s="121">
        <f t="shared" ref="G16" si="1">G14</f>
        <v>0</v>
      </c>
      <c r="H16" s="121">
        <v>103</v>
      </c>
      <c r="I16" s="122">
        <f>I14</f>
        <v>0</v>
      </c>
    </row>
    <row r="18" spans="1:12" ht="16.5" thickBot="1">
      <c r="A18" s="18" t="s">
        <v>54</v>
      </c>
      <c r="F18" s="4"/>
    </row>
    <row r="19" spans="1:12">
      <c r="A19" s="264" t="s">
        <v>31</v>
      </c>
      <c r="B19" s="265"/>
      <c r="C19" s="265"/>
      <c r="D19" s="266"/>
      <c r="E19" s="112"/>
      <c r="F19" s="112"/>
      <c r="G19" s="112"/>
      <c r="H19" s="112"/>
      <c r="I19" s="112"/>
    </row>
    <row r="20" spans="1:12">
      <c r="A20" s="86" t="s">
        <v>9</v>
      </c>
      <c r="B20" s="27" t="s">
        <v>6</v>
      </c>
      <c r="C20" s="27" t="s">
        <v>7</v>
      </c>
      <c r="D20" s="64" t="s">
        <v>8</v>
      </c>
      <c r="E20" s="112"/>
      <c r="F20" s="112"/>
      <c r="G20" s="112"/>
      <c r="H20" s="112"/>
      <c r="I20" s="112"/>
      <c r="K20" s="48"/>
      <c r="L20" s="48"/>
    </row>
    <row r="21" spans="1:12">
      <c r="A21" s="171" t="s">
        <v>53</v>
      </c>
      <c r="B21" s="12">
        <v>477</v>
      </c>
      <c r="C21" s="12">
        <v>216</v>
      </c>
      <c r="D21" s="45">
        <v>5</v>
      </c>
      <c r="E21" s="112"/>
      <c r="F21" s="112"/>
      <c r="G21" s="112"/>
      <c r="H21" s="112"/>
      <c r="I21" s="112"/>
      <c r="K21" s="48"/>
      <c r="L21" s="48"/>
    </row>
    <row r="22" spans="1:12">
      <c r="A22" s="126" t="s">
        <v>65</v>
      </c>
      <c r="B22" s="12">
        <v>583</v>
      </c>
      <c r="C22" s="12">
        <v>714</v>
      </c>
      <c r="D22" s="45">
        <v>5</v>
      </c>
      <c r="E22" s="112"/>
      <c r="F22" s="112"/>
      <c r="G22" s="112"/>
      <c r="H22" s="112"/>
      <c r="I22" s="112"/>
      <c r="K22" s="48"/>
      <c r="L22" s="48"/>
    </row>
    <row r="23" spans="1:12" ht="15.75" thickBot="1">
      <c r="A23" s="153" t="s">
        <v>62</v>
      </c>
      <c r="B23" s="154">
        <f>SUM(B21:B22)</f>
        <v>1060</v>
      </c>
      <c r="C23" s="154">
        <f t="shared" ref="C23:D23" si="2">SUM(C21:C22)</f>
        <v>930</v>
      </c>
      <c r="D23" s="173">
        <f t="shared" si="2"/>
        <v>10</v>
      </c>
      <c r="E23" s="112"/>
      <c r="F23" s="112"/>
      <c r="G23" s="112"/>
      <c r="H23" s="112"/>
      <c r="I23" s="112"/>
      <c r="K23" s="48"/>
      <c r="L23" s="48"/>
    </row>
    <row r="25" spans="1:12" ht="16.5" thickBot="1">
      <c r="A25" s="18" t="s">
        <v>32</v>
      </c>
    </row>
    <row r="26" spans="1:12">
      <c r="A26" s="267" t="s">
        <v>47</v>
      </c>
      <c r="B26" s="268"/>
      <c r="C26" s="268"/>
      <c r="D26" s="269"/>
      <c r="E26" s="65"/>
      <c r="F26" s="258" t="s">
        <v>64</v>
      </c>
      <c r="G26" s="259"/>
      <c r="H26" s="259"/>
      <c r="I26" s="260"/>
      <c r="J26" s="156"/>
      <c r="K26" s="389" t="s">
        <v>27</v>
      </c>
      <c r="L26" s="390"/>
    </row>
    <row r="27" spans="1:12">
      <c r="A27" s="159" t="s">
        <v>1</v>
      </c>
      <c r="B27" s="28" t="s">
        <v>6</v>
      </c>
      <c r="C27" s="28" t="s">
        <v>7</v>
      </c>
      <c r="D27" s="64" t="s">
        <v>8</v>
      </c>
      <c r="F27" s="192" t="s">
        <v>1</v>
      </c>
      <c r="G27" s="28" t="s">
        <v>6</v>
      </c>
      <c r="H27" s="28" t="s">
        <v>7</v>
      </c>
      <c r="I27" s="64" t="s">
        <v>8</v>
      </c>
      <c r="J27" s="160"/>
      <c r="K27" s="159" t="s">
        <v>1</v>
      </c>
      <c r="L27" s="67" t="s">
        <v>17</v>
      </c>
    </row>
    <row r="28" spans="1:12">
      <c r="A28" s="55">
        <v>42165</v>
      </c>
      <c r="B28" s="10">
        <v>67</v>
      </c>
      <c r="C28" s="111">
        <v>53</v>
      </c>
      <c r="D28" s="45">
        <v>0</v>
      </c>
      <c r="F28" s="176">
        <v>42159</v>
      </c>
      <c r="G28" s="10">
        <v>7</v>
      </c>
      <c r="H28" s="11">
        <v>5</v>
      </c>
      <c r="I28" s="45">
        <v>0</v>
      </c>
      <c r="J28" s="35"/>
      <c r="K28" s="391">
        <v>42159</v>
      </c>
      <c r="L28" s="45">
        <v>5</v>
      </c>
    </row>
    <row r="29" spans="1:12">
      <c r="A29" s="56">
        <v>42172</v>
      </c>
      <c r="B29" s="165">
        <v>46</v>
      </c>
      <c r="C29" s="383">
        <v>74</v>
      </c>
      <c r="D29" s="57">
        <v>0</v>
      </c>
      <c r="F29" s="109">
        <v>42178</v>
      </c>
      <c r="G29" s="165">
        <v>7</v>
      </c>
      <c r="H29" s="36">
        <v>4</v>
      </c>
      <c r="I29" s="57">
        <v>0</v>
      </c>
      <c r="J29" s="35"/>
      <c r="K29" s="391">
        <v>42178</v>
      </c>
      <c r="L29" s="45">
        <v>13</v>
      </c>
    </row>
    <row r="30" spans="1:12" ht="15.75" thickBot="1">
      <c r="A30" s="56">
        <v>42179</v>
      </c>
      <c r="B30" s="161">
        <v>59</v>
      </c>
      <c r="C30" s="161">
        <v>61</v>
      </c>
      <c r="D30" s="57">
        <v>0</v>
      </c>
      <c r="F30" s="176">
        <v>42180</v>
      </c>
      <c r="G30" s="10">
        <v>2</v>
      </c>
      <c r="H30" s="11">
        <v>7</v>
      </c>
      <c r="I30" s="45">
        <v>0</v>
      </c>
      <c r="J30" s="35"/>
      <c r="K30" s="391">
        <v>42180</v>
      </c>
      <c r="L30" s="45">
        <v>38</v>
      </c>
    </row>
    <row r="31" spans="1:12" ht="15.75" thickBot="1">
      <c r="A31" s="164" t="s">
        <v>52</v>
      </c>
      <c r="B31" s="59">
        <f>SUM(B28:B30)</f>
        <v>172</v>
      </c>
      <c r="C31" s="59">
        <f>SUM(C28:C30)</f>
        <v>188</v>
      </c>
      <c r="D31" s="60">
        <f>SUM(D28:D30)</f>
        <v>0</v>
      </c>
      <c r="F31" s="385">
        <v>42185</v>
      </c>
      <c r="G31" s="386">
        <v>4</v>
      </c>
      <c r="H31" s="215">
        <v>7</v>
      </c>
      <c r="I31" s="322">
        <v>0</v>
      </c>
      <c r="J31" s="35"/>
      <c r="K31" s="177">
        <v>42185</v>
      </c>
      <c r="L31" s="46">
        <v>9</v>
      </c>
    </row>
    <row r="32" spans="1:12" ht="15.75" thickBot="1">
      <c r="A32" s="384" t="s">
        <v>65</v>
      </c>
      <c r="B32" s="101">
        <v>86</v>
      </c>
      <c r="C32" s="101">
        <v>134</v>
      </c>
      <c r="D32" s="119">
        <v>1</v>
      </c>
      <c r="F32" s="387" t="s">
        <v>52</v>
      </c>
      <c r="G32" s="228">
        <f>SUM(G28:G31)</f>
        <v>20</v>
      </c>
      <c r="H32" s="228">
        <f>SUM(H28:H31)</f>
        <v>23</v>
      </c>
      <c r="I32" s="229">
        <f>SUM(I28:I31)</f>
        <v>0</v>
      </c>
      <c r="J32" s="35"/>
      <c r="K32" s="392" t="s">
        <v>53</v>
      </c>
      <c r="L32" s="291">
        <f>SUM(L28:L31)</f>
        <v>65</v>
      </c>
    </row>
    <row r="33" spans="1:12" ht="15.75" thickBot="1">
      <c r="A33" s="153" t="s">
        <v>62</v>
      </c>
      <c r="B33" s="121">
        <f>SUM(B31:B32)</f>
        <v>258</v>
      </c>
      <c r="C33" s="121">
        <f t="shared" ref="C33:D33" si="3">SUM(C31:C32)</f>
        <v>322</v>
      </c>
      <c r="D33" s="121">
        <f t="shared" si="3"/>
        <v>1</v>
      </c>
      <c r="E33" s="158"/>
      <c r="F33" s="388" t="s">
        <v>65</v>
      </c>
      <c r="G33" s="124">
        <v>2</v>
      </c>
      <c r="H33" s="124">
        <v>11</v>
      </c>
      <c r="I33" s="125">
        <v>0</v>
      </c>
      <c r="J33" s="158"/>
      <c r="K33" s="388" t="s">
        <v>65</v>
      </c>
      <c r="L33" s="294">
        <v>38</v>
      </c>
    </row>
    <row r="34" spans="1:12" ht="15.75" thickBot="1">
      <c r="F34" s="153" t="s">
        <v>62</v>
      </c>
      <c r="G34" s="121">
        <f>SUM(G32:G33)</f>
        <v>22</v>
      </c>
      <c r="H34" s="121">
        <f t="shared" ref="H34:I34" si="4">SUM(H32:H33)</f>
        <v>34</v>
      </c>
      <c r="I34" s="121">
        <f t="shared" si="4"/>
        <v>0</v>
      </c>
      <c r="K34" s="153" t="s">
        <v>62</v>
      </c>
      <c r="L34" s="173">
        <f>SUM(L32:L33)</f>
        <v>103</v>
      </c>
    </row>
    <row r="35" spans="1:12" ht="15.75" thickBot="1"/>
    <row r="36" spans="1:12">
      <c r="A36" s="267" t="s">
        <v>104</v>
      </c>
      <c r="B36" s="268"/>
      <c r="C36" s="268"/>
      <c r="D36" s="269"/>
    </row>
    <row r="37" spans="1:12">
      <c r="A37" s="159" t="s">
        <v>1</v>
      </c>
      <c r="B37" s="28" t="s">
        <v>6</v>
      </c>
      <c r="C37" s="28" t="s">
        <v>7</v>
      </c>
      <c r="D37" s="64" t="s">
        <v>8</v>
      </c>
    </row>
    <row r="38" spans="1:12">
      <c r="A38" s="55">
        <v>42178</v>
      </c>
      <c r="B38" s="10">
        <v>207</v>
      </c>
      <c r="C38" s="111">
        <v>251</v>
      </c>
      <c r="D38" s="45">
        <v>0</v>
      </c>
    </row>
    <row r="39" spans="1:12" ht="15.75" thickBot="1">
      <c r="A39" s="56">
        <v>42185</v>
      </c>
      <c r="B39" s="165">
        <v>117</v>
      </c>
      <c r="C39" s="383">
        <v>166</v>
      </c>
      <c r="D39" s="57">
        <v>0</v>
      </c>
    </row>
    <row r="40" spans="1:12" ht="15.75" thickBot="1">
      <c r="A40" s="164" t="s">
        <v>52</v>
      </c>
      <c r="B40" s="59">
        <f>SUM(B38:B39)</f>
        <v>324</v>
      </c>
      <c r="C40" s="59">
        <f>SUM(C38:C39)</f>
        <v>417</v>
      </c>
      <c r="D40" s="60">
        <f>SUM(D38:D39)</f>
        <v>0</v>
      </c>
    </row>
    <row r="41" spans="1:12" ht="15.75" thickBot="1">
      <c r="A41" s="162" t="s">
        <v>62</v>
      </c>
      <c r="B41" s="155">
        <v>324</v>
      </c>
      <c r="C41" s="155">
        <v>417</v>
      </c>
      <c r="D41" s="163">
        <v>0</v>
      </c>
    </row>
  </sheetData>
  <mergeCells count="8">
    <mergeCell ref="K26:L26"/>
    <mergeCell ref="A36:D36"/>
    <mergeCell ref="A19:D19"/>
    <mergeCell ref="A1:L1"/>
    <mergeCell ref="B4:D4"/>
    <mergeCell ref="E4:G4"/>
    <mergeCell ref="A26:D26"/>
    <mergeCell ref="F26:I2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McKenzie - Counts</vt:lpstr>
      <vt:lpstr>McKenzie - Outplant &amp; Recycling</vt:lpstr>
      <vt:lpstr>Fall Creek</vt:lpstr>
      <vt:lpstr>Middle Fork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G2ODTAWT</cp:lastModifiedBy>
  <dcterms:created xsi:type="dcterms:W3CDTF">2014-09-08T22:35:02Z</dcterms:created>
  <dcterms:modified xsi:type="dcterms:W3CDTF">2015-07-16T18:16:35Z</dcterms:modified>
</cp:coreProperties>
</file>